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_rels/workbook.xml.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1" activeTab="1"/>
  </bookViews>
  <sheets>
    <sheet name="август" sheetId="1" state="hidden" r:id="rId2"/>
    <sheet name="сентябрь 2024" sheetId="2" state="visible" r:id="rId3"/>
  </sheets>
  <definedNames>
    <definedName function="false" hidden="false" localSheetId="0" name="_xlnm.Print_Area" vbProcedure="false">август!$A$1:$F$226</definedName>
    <definedName function="false" hidden="false" localSheetId="1" name="_xlnm.Print_Area" vbProcedure="false">'сентябрь 2024'!$A$1:$F$199</definedName>
    <definedName function="false" hidden="false" localSheetId="1" name="_xlnm.Print_Area" vbProcedure="false">'сентябрь 2024'!$A$1:$F$198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<sst xmlns="http://schemas.openxmlformats.org/spreadsheetml/2006/main" count="497" uniqueCount="391">
  <si>
    <t xml:space="preserve">ПОЯСНИТЕЛЬНАЯ ЗАПИСКА</t>
  </si>
  <si>
    <t xml:space="preserve">к проекту решения  «О внесении изменений в решение  Совета народных депутатов  Анжеро-Судженского городского округа от 24.12.2015  № 392 «О  бюджете  муниципального образования «Анжеро-Судженский городской округ» на 2016 год »</t>
  </si>
  <si>
    <r>
      <rPr>
        <b val="true"/>
        <sz val="13"/>
        <rFont val="Times New Roman"/>
        <family val="1"/>
        <charset val="1"/>
      </rPr>
      <t xml:space="preserve">1</t>
    </r>
    <r>
      <rPr>
        <sz val="13"/>
        <rFont val="Times New Roman"/>
        <family val="1"/>
        <charset val="1"/>
      </rPr>
      <t xml:space="preserve">. Изменения по доходам вносятся:</t>
    </r>
  </si>
  <si>
    <t xml:space="preserve">На основании   Закона Кемеровской  области от 12.07.2016г №56-ОЗ "О внесении изменений в закон Кемеровской области "Об областном бюджете на 2016 год", Департамента социальной защиты населения Кемеровской области от 27.06.2016г. № 715, от 4.08.2016г. № 856.</t>
  </si>
  <si>
    <r>
      <rPr>
        <sz val="13"/>
        <rFont val="Times New Roman"/>
        <family val="1"/>
        <charset val="1"/>
      </rPr>
      <t xml:space="preserve">1.1.1.</t>
    </r>
    <r>
      <rPr>
        <b val="true"/>
        <u val="single"/>
        <sz val="13"/>
        <rFont val="Times New Roman"/>
        <family val="1"/>
        <charset val="1"/>
      </rPr>
      <t xml:space="preserve"> дотации  </t>
    </r>
    <r>
      <rPr>
        <sz val="13"/>
        <rFont val="Times New Roman"/>
        <family val="1"/>
        <charset val="1"/>
      </rPr>
      <t xml:space="preserve">увеличиваются на 24924,0 на тыс руб: </t>
    </r>
  </si>
  <si>
    <r>
      <rPr>
        <sz val="13"/>
        <rFont val="Times New Roman"/>
        <family val="1"/>
        <charset val="1"/>
      </rPr>
      <t xml:space="preserve">1.1.2. </t>
    </r>
    <r>
      <rPr>
        <b val="true"/>
        <u val="single"/>
        <sz val="13"/>
        <rFont val="Times New Roman"/>
        <family val="1"/>
        <charset val="1"/>
      </rPr>
      <t xml:space="preserve">субсидии</t>
    </r>
    <r>
      <rPr>
        <sz val="13"/>
        <rFont val="Times New Roman"/>
        <family val="1"/>
        <charset val="1"/>
      </rPr>
      <t xml:space="preserve"> увеличиваются на  33,5 на тыс руб: </t>
    </r>
  </si>
  <si>
    <r>
      <rPr>
        <sz val="13"/>
        <rFont val="Times New Roman"/>
        <family val="1"/>
        <charset val="1"/>
      </rPr>
      <t xml:space="preserve">1.1.3 </t>
    </r>
    <r>
      <rPr>
        <b val="true"/>
        <u val="single"/>
        <sz val="13"/>
        <rFont val="Times New Roman"/>
        <family val="1"/>
        <charset val="1"/>
      </rPr>
      <t xml:space="preserve">субвенции</t>
    </r>
    <r>
      <rPr>
        <sz val="13"/>
        <rFont val="Times New Roman"/>
        <family val="1"/>
        <charset val="1"/>
      </rPr>
      <t xml:space="preserve"> уменьшаются на 6962,1 тыс. руб.:  </t>
    </r>
  </si>
  <si>
    <r>
      <rPr>
        <sz val="13"/>
        <rFont val="Times New Roman"/>
        <family val="1"/>
        <charset val="1"/>
      </rPr>
      <t xml:space="preserve">1.1.4 </t>
    </r>
    <r>
      <rPr>
        <b val="true"/>
        <u val="single"/>
        <sz val="13"/>
        <rFont val="Times New Roman"/>
        <family val="1"/>
        <charset val="1"/>
      </rPr>
      <t xml:space="preserve">иные межбюджетные трансферты</t>
    </r>
    <r>
      <rPr>
        <sz val="13"/>
        <rFont val="Times New Roman"/>
        <family val="1"/>
        <charset val="1"/>
      </rPr>
      <t xml:space="preserve"> увеличиваются на 720,0 тыс.рублей</t>
    </r>
  </si>
  <si>
    <r>
      <rPr>
        <b val="true"/>
        <sz val="13"/>
        <rFont val="Times New Roman"/>
        <family val="1"/>
        <charset val="1"/>
      </rPr>
      <t xml:space="preserve">1.2</t>
    </r>
    <r>
      <rPr>
        <sz val="13"/>
        <rFont val="Times New Roman"/>
        <family val="1"/>
        <charset val="1"/>
      </rPr>
      <t xml:space="preserve">. Вносятся изменения в план по доходам налоговых и  неналоговых платежей:</t>
    </r>
  </si>
  <si>
    <t xml:space="preserve">Наименование доходов</t>
  </si>
  <si>
    <t xml:space="preserve">План на 2016 год</t>
  </si>
  <si>
    <t xml:space="preserve">Факт на 01.08.2016</t>
  </si>
  <si>
    <t xml:space="preserve">ожидаемое исполнение за год</t>
  </si>
  <si>
    <t xml:space="preserve">+,- к плану года</t>
  </si>
  <si>
    <t xml:space="preserve">План уточненный - основание</t>
  </si>
  <si>
    <t xml:space="preserve">Единый сельскохозяйственный налог</t>
  </si>
  <si>
    <t xml:space="preserve">530,0(по факту поступления на 01.08.16г)</t>
  </si>
  <si>
    <t xml:space="preserve">Государственная пошлина за гос.регестрацию прав,ограничений прав на недвижимое имущество и сделок сним</t>
  </si>
  <si>
    <t xml:space="preserve">573,0 (по факту поступления на 01.08.16г,)</t>
  </si>
  <si>
    <t xml:space="preserve">Государственная пошлина за выдачу и обмен паспорта гражданина Российской Федерации</t>
  </si>
  <si>
    <t xml:space="preserve">120,0  (по факту поступления на 01.08.16г,)</t>
  </si>
  <si>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</si>
  <si>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 xml:space="preserve">10% согласно баланса финансово хозяйственной деятельности предприятий за 2015год</t>
  </si>
  <si>
    <t xml:space="preserve">Плата за выбросы загрязняющих веществ в атмосферный воздух стационарными объектами</t>
  </si>
  <si>
    <t xml:space="preserve">398,0 (по факту поступления на 01.08.2016г)</t>
  </si>
  <si>
    <t xml:space="preserve">Плата за выбросы загрязняющих веществ в атмосферный воздух передвижными объектами</t>
  </si>
  <si>
    <t xml:space="preserve">22,0(по факту поступления на 01.08.2016г)</t>
  </si>
  <si>
    <t xml:space="preserve">Плата за размещение отходов производства и потребления</t>
  </si>
  <si>
    <t xml:space="preserve">1512,0 (по факту поступления на 01.08.2016г)</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</si>
  <si>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</si>
  <si>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1500,0(письмо КУМИ от 09.08.2016г №580)             </t>
  </si>
  <si>
    <r>
      <rPr>
        <sz val="11"/>
        <rFont val="Times New Roman"/>
        <family val="1"/>
        <charset val="1"/>
      </rPr>
      <t xml:space="preserve">Денежные взыскания (штрафы) за нарушение законодательства о налогах и сборах, предусмотренные ст. 116, 118, 119</t>
    </r>
    <r>
      <rPr>
        <vertAlign val="superscript"/>
        <sz val="11"/>
        <rFont val="Times New Roman"/>
        <family val="1"/>
        <charset val="1"/>
      </rPr>
      <t xml:space="preserve">1</t>
    </r>
    <r>
      <rPr>
        <sz val="11"/>
        <rFont val="Times New Roman"/>
        <family val="1"/>
        <charset val="1"/>
      </rPr>
      <t xml:space="preserve">, п. 1 и 2 ст. 120, ст.125, 126, 128, 129, 129</t>
    </r>
    <r>
      <rPr>
        <vertAlign val="superscript"/>
        <sz val="11"/>
        <rFont val="Times New Roman"/>
        <family val="1"/>
        <charset val="1"/>
      </rPr>
      <t xml:space="preserve">1</t>
    </r>
    <r>
      <rPr>
        <sz val="11"/>
        <rFont val="Times New Roman"/>
        <family val="1"/>
        <charset val="1"/>
      </rPr>
      <t xml:space="preserve">, 132, 133, 134, 135, 135</t>
    </r>
    <r>
      <rPr>
        <vertAlign val="superscript"/>
        <sz val="11"/>
        <rFont val="Times New Roman"/>
        <family val="1"/>
        <charset val="1"/>
      </rPr>
      <t xml:space="preserve">1</t>
    </r>
    <r>
      <rPr>
        <sz val="11"/>
        <rFont val="Times New Roman"/>
        <family val="1"/>
        <charset val="1"/>
      </rPr>
      <t xml:space="preserve"> Налогового кодекса Российской Федерации, а также штрафы, взыскание которых осуществляется на основании ранее действовавшей ст. 117 Налогового кодекса Российской Федерации </t>
    </r>
  </si>
  <si>
    <t xml:space="preserve">158,0 (по факту поступления на 01.08.2016г)</t>
  </si>
  <si>
    <t xml:space="preserve">Денежные взыскания(штрафы) за административные правонарушение в области налогов и сборов, предусмотренные Кодексом  РФ об административных правонарушениях</t>
  </si>
  <si>
    <t xml:space="preserve">12,0 (по факту поступления на 01.08.2016г)</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</si>
  <si>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</si>
  <si>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 xml:space="preserve">239,0 (по факту поступления на 01.08.2016г)</t>
  </si>
  <si>
    <t xml:space="preserve">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</si>
  <si>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 xml:space="preserve">40,0 (по факту поступления на 01.08.2016г)</t>
  </si>
  <si>
    <t xml:space="preserve">Денежные взыскания (штрафы) за нарушение законодательства Российской Федерации об административных правонарушениях, предусмотренных статьей 20.25 Кодекса  Российской Федерации об административных правонарушениях</t>
  </si>
  <si>
    <t xml:space="preserve">81,0 (по факту поступления на 01.08.2016г)</t>
  </si>
  <si>
    <t xml:space="preserve">Прочие поступления от денежных взысканий (штрафов) и иных сумм в возмещение ущерба, зачисляемые в бюджеты городских округов</t>
  </si>
  <si>
    <t xml:space="preserve">4822,0 (по факту поступления на 01.08.2016г)</t>
  </si>
  <si>
    <t xml:space="preserve">ИТОГО</t>
  </si>
  <si>
    <r>
      <rPr>
        <b val="true"/>
        <sz val="13"/>
        <rFont val="Times New Roman"/>
        <family val="1"/>
        <charset val="1"/>
      </rPr>
      <t xml:space="preserve">1.3</t>
    </r>
    <r>
      <rPr>
        <sz val="13"/>
        <rFont val="Times New Roman"/>
        <family val="1"/>
        <charset val="1"/>
      </rPr>
      <t xml:space="preserve"> В связи с дополнительным поступлением доходов увеличиваются прочие безвозмездные поступления на сумму 65,0 тыс.рублей.:    в т.ч. финпомощь от ЗАО "Управляющая компания КЕМ-ОЙЛ" 45,0тыс.руб.; 20,0 тыс.руб. финпомощь от Н.К.Крушинского</t>
    </r>
  </si>
  <si>
    <t xml:space="preserve">ИТОГО доходов собственной базы:1500,0+65,0=1565,0 тыс. рублей</t>
  </si>
  <si>
    <r>
      <rPr>
        <b val="true"/>
        <sz val="13"/>
        <rFont val="Times New Roman"/>
        <family val="1"/>
        <charset val="1"/>
      </rPr>
      <t xml:space="preserve">2.</t>
    </r>
    <r>
      <rPr>
        <sz val="13"/>
        <rFont val="Times New Roman"/>
        <family val="1"/>
        <charset val="1"/>
      </rPr>
      <t xml:space="preserve"> Изменения по расходам местного бюджета вносятся (приложения № 2, 3, 4): </t>
    </r>
  </si>
  <si>
    <r>
      <rPr>
        <b val="true"/>
        <sz val="13"/>
        <rFont val="Times New Roman"/>
        <family val="1"/>
        <charset val="1"/>
      </rPr>
      <t xml:space="preserve">2.1.</t>
    </r>
    <r>
      <rPr>
        <sz val="13"/>
        <rFont val="Times New Roman"/>
        <family val="1"/>
        <charset val="1"/>
      </rPr>
      <t xml:space="preserve">  На основании   Закона Кемеровской  области от 12.07.2016г №56-ОЗ "О внесении изменений в закон Кемеровской области "Об областном бюджете на 2016 год", Департамента социальной защиты населения Кемеровской области от 27.06.2016г. № 715, от 4.08.2016г. № 856.</t>
    </r>
  </si>
  <si>
    <t xml:space="preserve">Увеличиваются ассигнования:</t>
  </si>
  <si>
    <t xml:space="preserve">По Управлению образования:
 - на меры соц.поддержки многодетных семей (питание детей из многодетных семей) в сумме - 779,0 т.р.;
 - на реализацию мероприятий государственной прогрммы РФ "Доступная среда" на 2011-2020годы  (детский сад №3: замена пандуса, приобретение теневых навесов с поручнями, замена линолиума, оборудование для туалетных комнат для детей-инвалидов) в сумме - 815,7т.р.</t>
  </si>
  <si>
    <t xml:space="preserve">По Администрации:</t>
  </si>
  <si>
    <t xml:space="preserve"> - на ежемесячное обеспечение детей, страдающих онкологическими заболеваниями, денежной выплатой на 11,1т.р.</t>
  </si>
  <si>
    <t xml:space="preserve"> - на  обеспечение медицинской деятельности, связанной с донорством органов человека в целях трансплантации на в сумме - 720,0т.р.</t>
  </si>
  <si>
    <t xml:space="preserve">По УСЗН:</t>
  </si>
  <si>
    <t xml:space="preserve"> - на ежегодную денежную выплату лицам, награжденным нагрудным знаком "Почетный донор России" на 575,9т.р.;
 - на выплату гос.пособий лицам, не подлежащим обязательному социальному страхованию на случай временной нетрудоспособности в связми с материнством, и лицам, уволенным в связи с ликвидацией организаций в сумме - 300,0т.р.;</t>
  </si>
  <si>
    <t xml:space="preserve"> - на реализацию мер в области молодежной политики в сумме 33,8т.р. (зарплата молодежным трудовым отрядам);
 - на обновление компьюьерного оборудования аппарату УСЗН, в соответствии с письмом Департамента социальной защиты населения от 17.05.2016г. № 12-2726, на сумму 100,0 т.р.</t>
  </si>
  <si>
    <t xml:space="preserve">Уменьшаются ассигнования:</t>
  </si>
  <si>
    <t xml:space="preserve">По Управлению образования:</t>
  </si>
  <si>
    <t xml:space="preserve"> - на доступную среду для детей-инвалидов в составе субсидии "Развитие единого образовательного пространства, повышение качества образовательных результатов в рамках подпрограммы «Развитие дошкольного, общего образования и дополнительного образования детей»  (детский сад №3: замена пандуса, приобретение теневых навесов с поручнями, замена линолиума, оборудование для туалетных комнат для детей-инвалидов) на 816,0 т.р. ;</t>
  </si>
  <si>
    <t xml:space="preserve"> - на оплату жилья и коммунальных услуг отдельным категориям граждан на - 7428,0т.р.;
 - на выплату единовременного пособия беременной жене военнослужащего, проходящего военную службу по призыву в сумме - 100,0т.р.;
 - на меры соц.поддержки семей, имеющих детей (материнский капитал) в сумме - 1200,0т.р.</t>
  </si>
  <si>
    <t xml:space="preserve">тыс.руб.</t>
  </si>
  <si>
    <t xml:space="preserve">Наименование</t>
  </si>
  <si>
    <t xml:space="preserve">БК</t>
  </si>
  <si>
    <t xml:space="preserve">Было </t>
  </si>
  <si>
    <t xml:space="preserve">изменения</t>
  </si>
  <si>
    <t xml:space="preserve">Стало</t>
  </si>
  <si>
    <t xml:space="preserve">Администрация</t>
  </si>
  <si>
    <t xml:space="preserve">900 0901 071 00 54920 600</t>
  </si>
  <si>
    <t xml:space="preserve">900 1003 072 00 73221 300</t>
  </si>
  <si>
    <t xml:space="preserve">Управление образования</t>
  </si>
  <si>
    <t xml:space="preserve">911 0701 083 00 R0271 200</t>
  </si>
  <si>
    <t xml:space="preserve">911 0702 051 00 71930 200</t>
  </si>
  <si>
    <t xml:space="preserve">911 1003 086 00 70050 600</t>
  </si>
  <si>
    <t xml:space="preserve">УСЗН</t>
  </si>
  <si>
    <t xml:space="preserve">915 0707 052 00 70490 100</t>
  </si>
  <si>
    <t xml:space="preserve">915 1003 086 00 52200 200</t>
  </si>
  <si>
    <t xml:space="preserve">915 1003 086 00 52200 300</t>
  </si>
  <si>
    <t xml:space="preserve">915 1003 086 00 70050 300</t>
  </si>
  <si>
    <t xml:space="preserve">915 1003 086 00 80010 300</t>
  </si>
  <si>
    <t xml:space="preserve">915 1003 086 00 80100 300</t>
  </si>
  <si>
    <t xml:space="preserve">915 1004 096 00 52700 300</t>
  </si>
  <si>
    <t xml:space="preserve">915 1004 086 00 53800 300</t>
  </si>
  <si>
    <t xml:space="preserve">915 1006 084 00 70280 200</t>
  </si>
  <si>
    <r>
      <rPr>
        <b val="true"/>
        <sz val="13"/>
        <rFont val="Times New Roman"/>
        <family val="1"/>
        <charset val="1"/>
      </rPr>
      <t xml:space="preserve">2.2.</t>
    </r>
    <r>
      <rPr>
        <sz val="13"/>
        <rFont val="Times New Roman"/>
        <family val="1"/>
        <charset val="1"/>
      </rPr>
      <t xml:space="preserve"> По ходатайствам бюджетных учреждений:</t>
    </r>
  </si>
  <si>
    <r>
      <rPr>
        <u val="single"/>
        <sz val="13"/>
        <rFont val="Times New Roman"/>
        <family val="1"/>
        <charset val="1"/>
      </rPr>
      <t xml:space="preserve">Переносятся ассигнования с одной БК на другую:
</t>
    </r>
    <r>
      <rPr>
        <sz val="13"/>
        <rFont val="Times New Roman"/>
        <family val="1"/>
        <charset val="1"/>
      </rPr>
      <t xml:space="preserve">По Управлению образования:
  - для софинансирования мероприятий государственной программы РФ "Доступная среда" на 2011-2020 годы, в соответствии с соглашением на создание в дошкольных образовательных организациях условий для инклюзивного образования детей-инвалидов, в том числе создание универсальной безбарьерной среды для беспрепятственного доступа для детей-инвалидов  в сумме 82,0 т.р.;</t>
    </r>
  </si>
  <si>
    <t xml:space="preserve">По КУМИ:
 - в связи с ликвидацией МП БСК "Одиссей" и необходимостью оплаты сложившейся задолженности (зарплата, коммунальные, прочие), так как КУМИ несет ответственность как учредитель при ликвидации учреждения, в сумме 900,0т.р.</t>
  </si>
  <si>
    <t xml:space="preserve">По Администрации:
 - в связи с необходимостью оплаты жилищной субсидии работникам бюджетной сферы в сумме 62,5т.р.</t>
  </si>
  <si>
    <t xml:space="preserve"> - по муниципальной программе "Обеспечение доступным и комфортным жильем и коммунальными услугами" для погашения кредиторской задолженности за технологическое присоединение (эл-во) перед ООО КЭнК в Восточном районе в сумме 3000,0 т.р.; для погашения кредиторской задолженности по исполнительному листу КЭСК в сумме 45,0т.р.</t>
  </si>
  <si>
    <t xml:space="preserve">По УЖКХ:
-  для оплаты кредиторской задолжености за электроэнергию, доставку песка, штрафа ГИБДД в сумме 3000,0 т.р.;
 - для бесперебойной работы отдела УЖКХ в опрерационных системах, на приобретение компьютеров в сумме 1,1 т.р.;</t>
  </si>
  <si>
    <t xml:space="preserve">Переносятся ассигнования с одного вида расходов на другой:</t>
  </si>
  <si>
    <t xml:space="preserve">По Администрации:
 - для оплаты за гсм, приобретение компьютера, ремонт МФУ, командировочные в сумме 100,0 т.р.;
 - для оплаты исполнительного листа ОАО "Кузбассэнергосбыт" в сумме - 26,8т.р.;
 - на командировочные расходы в сумме 100,0тыс.руб.;
 - для уплаты ежегодных взносов в Совет муниципальных образований в сумме - 97,2тыс.руб.;
 - по ГОиЧС для выплаты материального стимулирования добровольным пожарным в сумме 52,0тыс.руб.</t>
  </si>
  <si>
    <t xml:space="preserve">По КФКиС:
 - в связи с реорганизацией КФКиС в форме выделения из его состава нового юридического лица МБУ "Централизованная бухгалтерия комитета по физической культуре и спорту администрации Анжеро-Судженского городского округа" в сумме 391,4 т.р.;</t>
  </si>
  <si>
    <t xml:space="preserve">По УСЗН:
 - в связи с увеличением кадастровой стоимости земли, на основаниии ходатайства МКУ "Реабилитационный центр для детей и подростков" для оплаты земельного налога в сумме 34,1 т.р.;
 - в связи с увеличением МРОТ с 1.07.2016г., для оплаты заработной платы молодежным отрядам в сумме - 1,2т.р.</t>
  </si>
  <si>
    <t xml:space="preserve">По УСЗН:
 - для оказания адресной помощи гражданам города по программе "Милосердие" в сумме 14,7 т.р.;</t>
  </si>
  <si>
    <t xml:space="preserve">По Управлению образования:
 - для оплаты компенсации матерям до 3-х лет в сумме 1,0 т.р.;
 - в связи с увеличением МРОТ перераспределяются ассигнования на заработную плату в детских садах в сумме 374,3т.р.;
 - для оплаты пеней, штрафов по исполнительным листам ДД"Росток" в сумме 80,0т.р.;</t>
  </si>
  <si>
    <t xml:space="preserve">Переносятся ассигнования с одной целевой статьи на другую:</t>
  </si>
  <si>
    <t xml:space="preserve">По Администрации города:</t>
  </si>
  <si>
    <t xml:space="preserve"> - по муниципальной программе  «Обеспечение общественного порядка, пожарной безопасности и защита от чрезвычайных ситуаций» на 2015-2018 гг.» для оплаты услуг спецсвязи, приобретения канцтоваров, гсм в сумме 21,5 т.р.;
 - для расчетов с БиО за уборку снега в сумме 100,0тыс.руб.;
 - по ГОиЧС для возмещения командировочных расходов на обучение в сумме - 30,0тыс.руб.</t>
  </si>
  <si>
    <t xml:space="preserve">По управлению культуры:
 - для подготовки и проведения мероприятий, посвященных празднованию Дня шахтера, оплаты задолженности по исполнительным листам КомСАХ в сумме 18,8 т.р.</t>
  </si>
  <si>
    <t xml:space="preserve">По УЖКХ:
 - в связи с поступление денежных средств из областого бюджета на строительство теплотрассы в Восточном жилом районе в сумме 43000,0 т.р.</t>
  </si>
  <si>
    <t xml:space="preserve">По Управлению образования:
 - в связи с необходимостью оплаты пеней и госпошлин, задолженности по гсм в сумме 610,0 т.р.;
 - для оплаты за коммунальные услуги в сумме 535,0т.р.</t>
  </si>
  <si>
    <t xml:space="preserve">По КУМИ:
 - в связи необходимостью оплаты труда по договорам ГПХ, оплаты за услуги  "Почта России", за приобретение канцтоваров на  сумму -  220,0 т.р.</t>
  </si>
  <si>
    <t xml:space="preserve">Переносятся ассигнования с одного ГРБС на другого:</t>
  </si>
  <si>
    <t xml:space="preserve"> - по муниципальной программе "Обеспечение доступным и комфортным жильем и коммунальными услугами", в связи с отсутствием необходимости и 100% финансированием доли софинансирования местного бюджета на приобретение жилья молодым семьям (4 семьи), ассигнования в сумме - 797,6тыс.руб. переносятнся на резервный фонд.</t>
  </si>
  <si>
    <t xml:space="preserve"> - за счет увеличения дотации из областного бюджета на выравнивание бюджетной обеспеченности на 24924,0т.р.:</t>
  </si>
  <si>
    <t xml:space="preserve">Администрации города: </t>
  </si>
  <si>
    <t xml:space="preserve"> - на денежные выплаты гражданам, имеющим звание "Почетный гражданин Анжеро-Судженского городского округа" (дополнительно на 1 чел.) в сумме - 64,9т.р.</t>
  </si>
  <si>
    <t xml:space="preserve"> - на доведение до МРОТ ФОТ АХО в сумме - 228,4т.р.</t>
  </si>
  <si>
    <t xml:space="preserve"> - на доведение до 100% ФОТ Администрации города в сумме - 7447,0т.р.</t>
  </si>
  <si>
    <t xml:space="preserve"> - на доведение до 100% ФОТ ГО и ЧС в сумме - 849,0т.р.</t>
  </si>
  <si>
    <t xml:space="preserve"> - на доведение до 100% ФОТ ОООП в сумме - 1543,8т.р.</t>
  </si>
  <si>
    <t xml:space="preserve"> - на доведение до 100% ФОТ МФЦ (рассчитан по факту за 6 мес.2016г. + по начислению июня доведено до года + фот на 1 чел. на 6 мес, всего на 42 шт.ед.) в сумме - 4609,7т.р.</t>
  </si>
  <si>
    <t xml:space="preserve"> - Архиву на погашение кредиторской задолженности за технологическое присоединение к электрическим сетям ОАО "Кузбассэнергосбыт", за проектные работы ООО "Электротехпроект", на возмещение коммунальных услуг ОАО "Анжеромаш", на обучение пожарно-техническому минимуму для руководителей в РППЦ "Тетраком" в сумме - 219,6т.р.</t>
  </si>
  <si>
    <t xml:space="preserve">КФКиС</t>
  </si>
  <si>
    <t xml:space="preserve"> - на доведение до 100% ФОТ (аппарат) в сумме - 213,7т.р.</t>
  </si>
  <si>
    <t xml:space="preserve"> - на доведение до 100% ФОТ учреждений КФКиС в сумме - 1301,5т.р.</t>
  </si>
  <si>
    <t xml:space="preserve">КУМИ</t>
  </si>
  <si>
    <t xml:space="preserve"> - на доведение до 100% ФОТ  в сумме - 1554,3т.р.</t>
  </si>
  <si>
    <t xml:space="preserve">Управление культуры</t>
  </si>
  <si>
    <t xml:space="preserve"> - на доведение до 100% ФОТ (аппарат) в сумме - 213,6т.р.</t>
  </si>
  <si>
    <t xml:space="preserve"> - на ФОТ учреждений управления культуры в сумме - 1215,1т.р.</t>
  </si>
  <si>
    <t xml:space="preserve"> - на доведение до 100% ФОТ (аппарат) в сумме - 670,6т.р.</t>
  </si>
  <si>
    <t xml:space="preserve">УЖКХ</t>
  </si>
  <si>
    <t xml:space="preserve"> - на доведение до 100% ФОТ (аппарат) в сумме - 930,4т.р.</t>
  </si>
  <si>
    <t xml:space="preserve"> - на доведение до 100% ФОТ  АДС в сумме - 1589,0т.р., в том числе на ЕДДС - 195,8т.р., АДС - 1393,2т.р.</t>
  </si>
  <si>
    <t xml:space="preserve"> - на доведение до 100% ФОТ  УЖ в сумме - 2190,4т.р.</t>
  </si>
  <si>
    <t xml:space="preserve"> - на  приобретение компьютерного оборудования - 83,4т.р.</t>
  </si>
  <si>
    <t xml:space="preserve"> - за счет финансовой помощи:</t>
  </si>
  <si>
    <t xml:space="preserve"> - от ЗАО "Управляющая компания КЕМ-ОЙЛ" для Управления образованя на трудоустройство несовершеннолетних подростков в период летних каникул в количестве 18 чел. (9 чел. МБОУ "ООШ №8" и 9 чел. МБОУ "СОШ №22") в сумме - 45,0т.р.:</t>
  </si>
  <si>
    <t xml:space="preserve"> - за счет дополнительно полученных доходов:</t>
  </si>
  <si>
    <t xml:space="preserve"> - от продажи муниципальных земель в сумме 1500,0т.р. на погашение задолженности за технологическое присоединение  теплоснабжения в Восточном районе. </t>
  </si>
  <si>
    <t xml:space="preserve"> - за счет увеличения источников финансирования дефицита бюджета:</t>
  </si>
  <si>
    <t xml:space="preserve">Управлоению культуры: </t>
  </si>
  <si>
    <t xml:space="preserve"> - на ФОТ учреждений в сумме - 2497,1т.р.</t>
  </si>
  <si>
    <t xml:space="preserve">тыс. руб</t>
  </si>
  <si>
    <t xml:space="preserve">900 0102 011 00 11010 100</t>
  </si>
  <si>
    <t xml:space="preserve">900 0104 011 00 11020 100</t>
  </si>
  <si>
    <t xml:space="preserve">900 0104 011 00 11020 200</t>
  </si>
  <si>
    <t xml:space="preserve">900 0104 011 00 11020 800</t>
  </si>
  <si>
    <t xml:space="preserve">900 0104 011 00 11030 100</t>
  </si>
  <si>
    <t xml:space="preserve">900 0104 011 00 11030 200</t>
  </si>
  <si>
    <t xml:space="preserve">900 0113 014 00 11400 600</t>
  </si>
  <si>
    <t xml:space="preserve">900 0113 015 00 94040 300</t>
  </si>
  <si>
    <t xml:space="preserve">900 0113 033 00 11150 100</t>
  </si>
  <si>
    <t xml:space="preserve">900 0113 130 00 11170 600</t>
  </si>
  <si>
    <t xml:space="preserve">900 0309 031 00 11000 200</t>
  </si>
  <si>
    <t xml:space="preserve">900 0309 032 00 12700 200</t>
  </si>
  <si>
    <t xml:space="preserve">900 0309 032 00 13700 200</t>
  </si>
  <si>
    <t xml:space="preserve">900 0309 032 00 13700 300</t>
  </si>
  <si>
    <t xml:space="preserve">900 0309 031 00 13000 100</t>
  </si>
  <si>
    <t xml:space="preserve">900 0309 031 00 13000 200</t>
  </si>
  <si>
    <t xml:space="preserve">900 1003 042 00 L0200 300</t>
  </si>
  <si>
    <t xml:space="preserve">900 0501 043 00 S9602 400</t>
  </si>
  <si>
    <t xml:space="preserve">900 0501 044 00 11200 200</t>
  </si>
  <si>
    <t xml:space="preserve">900 0501 044 00 11200 800</t>
  </si>
  <si>
    <t xml:space="preserve">900 0901 083 00 14900 600</t>
  </si>
  <si>
    <t xml:space="preserve">900 1006 015 00 15010 200</t>
  </si>
  <si>
    <t xml:space="preserve">900 1006 015 00 15010 300</t>
  </si>
  <si>
    <t xml:space="preserve">904 0709 051 00 15520 100</t>
  </si>
  <si>
    <t xml:space="preserve">904 0709 051 00 15520 200</t>
  </si>
  <si>
    <t xml:space="preserve">904 0709 051 00 15520 600</t>
  </si>
  <si>
    <t xml:space="preserve">904 1101 090 00 11010 600</t>
  </si>
  <si>
    <t xml:space="preserve">904 1105 090 00 11040 100</t>
  </si>
  <si>
    <t xml:space="preserve">905 0113 020 00 14000 200 </t>
  </si>
  <si>
    <t xml:space="preserve">905 0113 020 00 16000 200 </t>
  </si>
  <si>
    <t xml:space="preserve">905 0113 020 00 18000 800</t>
  </si>
  <si>
    <t xml:space="preserve">905 0113 020 00 19000 100</t>
  </si>
  <si>
    <t xml:space="preserve">905 0113 020 00 19000 200</t>
  </si>
  <si>
    <t xml:space="preserve">905 0412 020 00 12000 200</t>
  </si>
  <si>
    <t xml:space="preserve">911 0701 051 00 11200 100</t>
  </si>
  <si>
    <t xml:space="preserve">911 0701 051 00 11200 200</t>
  </si>
  <si>
    <t xml:space="preserve">911 0701 051 00 11200 600</t>
  </si>
  <si>
    <t xml:space="preserve">911 0701 083 00 L0271 200</t>
  </si>
  <si>
    <t xml:space="preserve">911 0702 051 00 11210 600</t>
  </si>
  <si>
    <t xml:space="preserve">911 0702 051 00 11230 600</t>
  </si>
  <si>
    <t xml:space="preserve">911 0702 051 00 12220 200</t>
  </si>
  <si>
    <t xml:space="preserve">911 0702 051 00 71820 200</t>
  </si>
  <si>
    <t xml:space="preserve">911 0702 051 00 71820 800</t>
  </si>
  <si>
    <t xml:space="preserve">911 0709 053 00 11350 600</t>
  </si>
  <si>
    <t xml:space="preserve">911 0709 051 00 17010 600</t>
  </si>
  <si>
    <t xml:space="preserve">911 0709 053 00 11040 100</t>
  </si>
  <si>
    <t xml:space="preserve">911 0709 053 00 11520 100</t>
  </si>
  <si>
    <t xml:space="preserve">911 0709 053 00 11520 200</t>
  </si>
  <si>
    <t xml:space="preserve">911 0709 053 00 11520 600</t>
  </si>
  <si>
    <t xml:space="preserve">913 0702 051 00 11230 600</t>
  </si>
  <si>
    <t xml:space="preserve">913 0801 060 00 11400 600</t>
  </si>
  <si>
    <t xml:space="preserve">913 0801 060 00 12410 600</t>
  </si>
  <si>
    <t xml:space="preserve">913 0801 060 00 13420 600</t>
  </si>
  <si>
    <t xml:space="preserve">913 0804 060 00 14040 100</t>
  </si>
  <si>
    <t xml:space="preserve">913 0804 060 00 14520 100</t>
  </si>
  <si>
    <t xml:space="preserve">913 0804 060 00 14520 800</t>
  </si>
  <si>
    <t xml:space="preserve">915 1002 085 00 11050 100</t>
  </si>
  <si>
    <t xml:space="preserve">915 1002 085 00 11050 200</t>
  </si>
  <si>
    <t xml:space="preserve">915 1002 085 00 70170 200</t>
  </si>
  <si>
    <t xml:space="preserve">915 1002 085 00 70170 800</t>
  </si>
  <si>
    <t xml:space="preserve">915 1006 081 00 11400 300</t>
  </si>
  <si>
    <t xml:space="preserve">915 1006 081 00 11400 200</t>
  </si>
  <si>
    <t xml:space="preserve">Финансовое управление</t>
  </si>
  <si>
    <t xml:space="preserve">855 0111 015 00  13070 800</t>
  </si>
  <si>
    <t xml:space="preserve">919 0309 031 00 11000 600</t>
  </si>
  <si>
    <t xml:space="preserve">919 0409 111 00 11120 600</t>
  </si>
  <si>
    <t xml:space="preserve">919 0409 112 00 11110 600</t>
  </si>
  <si>
    <t xml:space="preserve">919 0502 101 00 12300 400</t>
  </si>
  <si>
    <t xml:space="preserve">919 0502 103 00 11200 800</t>
  </si>
  <si>
    <t xml:space="preserve">919 0502 103 00 13500 800</t>
  </si>
  <si>
    <t xml:space="preserve">919 0505 104 00 11040 200</t>
  </si>
  <si>
    <t xml:space="preserve">919 0505 104 00 11040 100</t>
  </si>
  <si>
    <t xml:space="preserve">919 0505 102 00 11900 600</t>
  </si>
  <si>
    <t xml:space="preserve">919 0505 116 00 11900 600</t>
  </si>
  <si>
    <t xml:space="preserve">      </t>
  </si>
  <si>
    <t xml:space="preserve">3. По источникам финансирования:
 В связи с поступлением дополнительных доходов увеличиваются источники финансирования дефицита бюджета по строке "Получение кредитов от кредитных организаций бюджетами городских округов в валюте Российской Федерации" на 2497,1 т.р. (или до 10 % от объема доходов местного бюджета на 2016 год без учета безвозмездных поступлений и дополнительного норматива отчислений от налога на доходы физических лиц, без учета снижения остатков средств на счетах по учету средств местного бюджета).</t>
  </si>
  <si>
    <t xml:space="preserve">4.  Итог сбалансированности бюджета:</t>
  </si>
  <si>
    <t xml:space="preserve">Доходы</t>
  </si>
  <si>
    <t xml:space="preserve">Расходы</t>
  </si>
  <si>
    <t xml:space="preserve">Субсидии</t>
  </si>
  <si>
    <t xml:space="preserve">Субсидии, субвенции, межбюджетные трансферты</t>
  </si>
  <si>
    <t xml:space="preserve">Субвенции</t>
  </si>
  <si>
    <t xml:space="preserve">Иные межбюджетные трансферты</t>
  </si>
  <si>
    <t xml:space="preserve">Дотации</t>
  </si>
  <si>
    <t xml:space="preserve">Доведение до 100% ФОТ Администрации</t>
  </si>
  <si>
    <t xml:space="preserve">Доведение до МРОТ ФОТ АХО</t>
  </si>
  <si>
    <t xml:space="preserve">Доведение до 100% ФОТ ГОиЧС</t>
  </si>
  <si>
    <t xml:space="preserve">Доведение до 100% ФОТ ОООП</t>
  </si>
  <si>
    <t xml:space="preserve">Доведение до 100% ФОТ КУМИ</t>
  </si>
  <si>
    <t xml:space="preserve">Доведение до 100% ФОТ КФКиС аппарат</t>
  </si>
  <si>
    <t xml:space="preserve">Доведение до 100% ФОТ учреждений КФКиС </t>
  </si>
  <si>
    <t xml:space="preserve">Доведение до 100% ФОТ Управлению культуры аппарат</t>
  </si>
  <si>
    <t xml:space="preserve">ФОТ учреждениям Управленя  культуры </t>
  </si>
  <si>
    <t xml:space="preserve">Доведение до 100% ФОТ Управлению образованияаппарат</t>
  </si>
  <si>
    <t xml:space="preserve">Доведение до 100% ФОТ УЖКХ</t>
  </si>
  <si>
    <t xml:space="preserve">Доведение до 100% ФОТ АДС</t>
  </si>
  <si>
    <t xml:space="preserve">ФОТ МФЦ (42 шт.ед.)</t>
  </si>
  <si>
    <t xml:space="preserve">Администрация  почетные граждане 100%</t>
  </si>
  <si>
    <t xml:space="preserve">Архив прочие</t>
  </si>
  <si>
    <t xml:space="preserve">УЖКХ компьютер</t>
  </si>
  <si>
    <t xml:space="preserve">Прочие безвозмездные поступления</t>
  </si>
  <si>
    <t xml:space="preserve">на трудоустройство несовершеннолетних подростков за счет поступившей финпомощи от ЗАО "Управляющая компания КЕМ-ОЙЛ" </t>
  </si>
  <si>
    <t xml:space="preserve">Налоговые и неналоговые доходы</t>
  </si>
  <si>
    <t xml:space="preserve">Техприсоединение теплотрассы Вост.района</t>
  </si>
  <si>
    <t xml:space="preserve">Источники финансирования дефицита бюджета</t>
  </si>
  <si>
    <t xml:space="preserve">Итого</t>
  </si>
  <si>
    <t xml:space="preserve">Начальник финансового управления г. Анжеро-Судженска-</t>
  </si>
  <si>
    <t xml:space="preserve">Е.Н. Зачиняева</t>
  </si>
  <si>
    <t xml:space="preserve">к  решению  «О внесении изменений в решение  Совета народных депутатов  Анжеро-Судженского городского округа от 22.12.2023  № 255 «О  бюджете  муниципального образования «Анжеро-Судженский городской округ» на 2024 год  и на плановый период  2025 и 2026 годов»</t>
  </si>
  <si>
    <t xml:space="preserve"> 1. Основные характеристики местного бюджета на 2024 год изменяются следующим образом:
общий объем доходов увеличивается на  396787,8 тыс. рублей и составляет в сумме 4821516,9тыс. рублей; 
общий объем расходов увеличивается на 396787,8 тыс. руб. и составляет в сумме  4898410,1 тыс. рублей;
Дефицит не изменяется.</t>
  </si>
  <si>
    <t xml:space="preserve"> 2. Изменения по  доходам:</t>
  </si>
  <si>
    <t xml:space="preserve">2.1. изменения по 2024 году:</t>
  </si>
  <si>
    <r>
      <rPr>
        <sz val="14"/>
        <rFont val="PT Astra Serif"/>
        <family val="1"/>
        <charset val="1"/>
      </rPr>
      <t xml:space="preserve">2.1.1.   </t>
    </r>
    <r>
      <rPr>
        <sz val="14"/>
        <rFont val="Times New Roman"/>
        <family val="1"/>
        <charset val="1"/>
      </rPr>
      <t xml:space="preserve">На основании </t>
    </r>
    <r>
      <rPr>
        <u val="single"/>
        <sz val="14"/>
        <rFont val="Times New Roman"/>
        <family val="1"/>
        <charset val="1"/>
      </rPr>
      <t xml:space="preserve"> уведомлений Министерства финансов Кузбасса от 19.07.2024 № 417, от 05.08.2024 № 498, от 13.08.24 № 23808, от 29.08.24 № 23811:</t>
    </r>
  </si>
  <si>
    <r>
      <rPr>
        <sz val="14"/>
        <rFont val="PT Astra Serif"/>
        <family val="1"/>
        <charset val="1"/>
      </rPr>
      <t xml:space="preserve"> -  дотация на выравнивание бюджетной обеспеченности  </t>
    </r>
    <r>
      <rPr>
        <sz val="14"/>
        <rFont val="Times New Roman"/>
        <family val="1"/>
        <charset val="1"/>
      </rPr>
      <t xml:space="preserve">муниципальных районов (городских округов) увеличивается на  </t>
    </r>
    <r>
      <rPr>
        <sz val="14"/>
        <rFont val="PT Astra Serif"/>
        <family val="1"/>
        <charset val="1"/>
      </rPr>
      <t xml:space="preserve">тыс.руб.;</t>
    </r>
  </si>
  <si>
    <t xml:space="preserve">  - дотация на поддержку мер по обеспечению сбалансированности бюджета увеличивается на  396080,7 тыс.руб.
</t>
  </si>
  <si>
    <t xml:space="preserve">  - прочие дотации бюджетам городских округов увеличивается на   тыс.руб.;</t>
  </si>
  <si>
    <t xml:space="preserve"> -  субсидии  увеличиваются на  тыс.руб.</t>
  </si>
  <si>
    <t xml:space="preserve"> -  субвенции  увеличиваются  на 50,0  тыс.руб.</t>
  </si>
  <si>
    <t xml:space="preserve">  - иные межбюджетные трансферты  увеличиваются  на  440,1 тыс.руб.</t>
  </si>
  <si>
    <t xml:space="preserve">2.1.2.   Вносятся изменения в план по доходам неналоговых платежей на 2024 год: </t>
  </si>
  <si>
    <t xml:space="preserve">План на 2024 год</t>
  </si>
  <si>
    <t xml:space="preserve">ожидаемое исполнение
 за год</t>
  </si>
  <si>
    <t xml:space="preserve">Налоговые доходы:</t>
  </si>
  <si>
    <t xml:space="preserve">Неналоговые доходы: </t>
  </si>
  <si>
    <t xml:space="preserve">Итого </t>
  </si>
  <si>
    <r>
      <rPr>
        <sz val="14"/>
        <rFont val="PT Astra Serif"/>
        <family val="1"/>
        <charset val="1"/>
      </rPr>
      <t xml:space="preserve">2.1.2. Увеличиваются  п</t>
    </r>
    <r>
      <rPr>
        <sz val="14"/>
        <rFont val="Times New Roman"/>
        <family val="1"/>
        <charset val="1"/>
      </rPr>
      <t xml:space="preserve">оступления  от грантов, предоставляемых негосударственными организациями получателям средств бюджетов городских округов</t>
    </r>
    <r>
      <rPr>
        <sz val="14"/>
        <rFont val="PT Astra Serif"/>
        <family val="1"/>
        <charset val="1"/>
      </rPr>
      <t xml:space="preserve"> на  сумму    тыс.руб. в том числе: 
-  всероссийский конкурс «Центры новых возможностей», проект «В центре внимания» МКУ АСГО «Реабилитационный Центр для детей и подростков с ограниченными возможностями» в сумме  тыс.руб.</t>
    </r>
  </si>
  <si>
    <r>
      <rPr>
        <sz val="14"/>
        <rFont val="PT Astra Serif"/>
        <family val="1"/>
        <charset val="1"/>
      </rPr>
      <t xml:space="preserve">2.1.3. Увеличиваются  п</t>
    </r>
    <r>
      <rPr>
        <sz val="14"/>
        <rFont val="Times New Roman"/>
        <family val="1"/>
        <charset val="1"/>
      </rPr>
      <t xml:space="preserve">оступления  от денежных пожертвований, предоставляемых негосударственными организациями получателям средств бюджетов городских округов</t>
    </r>
    <r>
      <rPr>
        <sz val="14"/>
        <rFont val="PT Astra Serif"/>
        <family val="1"/>
        <charset val="1"/>
      </rPr>
      <t xml:space="preserve"> на  сумму  тыс.руб. в том числе: </t>
    </r>
  </si>
  <si>
    <t xml:space="preserve">  - договор пожертвования «Кузбасский центр поддержки общественных инициатив» на осуществления социально-значимого проекта «Дорога в жизнь»( привлечение подростков к молодежному направлению в спорте - уличный воркаут, пропаганда здорового образа жизни) в сумме  тыс.руб., для МКУ АСГО «Социально реабилитационный Центр для несовершеннолетних».</t>
  </si>
  <si>
    <t xml:space="preserve">2.1.2. Увеличиваются  прочие безвозмездные поступления на  сумму   217,0 тыс.руб. в том числе: 
  </t>
  </si>
  <si>
    <t xml:space="preserve"> - финансовая помощь  ООО СП « Барзасское товарищество» в размере  70,0 тыс. руб., ООО «УК Анжерская-Южная» в размере  70,0 тыс. руб.,  ПТУ в размере  34,5 тыс. руб., ОАО «Анжерский машиностроительный завод» в размере  42,5 тыс. руб.</t>
  </si>
  <si>
    <t xml:space="preserve">ВСЕГО доходов собственной базы на  2024 год: 217,0   тыс. руб.</t>
  </si>
  <si>
    <t xml:space="preserve">2.2. изменения по 2025 году:</t>
  </si>
  <si>
    <t xml:space="preserve"> -  субвенции  увеличиваются  на   тыс.руб.</t>
  </si>
  <si>
    <t xml:space="preserve">2.3. изменения по 2026 году:</t>
  </si>
  <si>
    <t xml:space="preserve"> -  субвенции  увеличиваются  на    тыс.руб.</t>
  </si>
  <si>
    <t xml:space="preserve">3. Изменения по расходам:</t>
  </si>
  <si>
    <r>
      <rPr>
        <b val="true"/>
        <u val="single"/>
        <sz val="14"/>
        <rFont val="Times New Roman"/>
        <family val="1"/>
        <charset val="1"/>
      </rPr>
      <t xml:space="preserve">3.1.</t>
    </r>
    <r>
      <rPr>
        <u val="single"/>
        <sz val="14"/>
        <rFont val="Times New Roman"/>
        <family val="1"/>
        <charset val="1"/>
      </rPr>
      <t xml:space="preserve">  На основании  уведомлений Министерства финансов Кузбасса от 19.07.2024 № 417, от 05.08.2024 № 498, от 13.08.24 № 23808, от 29.08.24 № 23811:</t>
    </r>
  </si>
  <si>
    <r>
      <rPr>
        <u val="single"/>
        <sz val="14"/>
        <rFont val="PT Astra Serif"/>
        <family val="1"/>
        <charset val="1"/>
      </rPr>
      <t xml:space="preserve">По субсидиям и субвенциям:
</t>
    </r>
    <r>
      <rPr>
        <b val="true"/>
        <sz val="14"/>
        <rFont val="PT Astra Serif"/>
        <family val="1"/>
        <charset val="1"/>
      </rPr>
      <t xml:space="preserve">Увеличиваются ассигнования:</t>
    </r>
  </si>
  <si>
    <t xml:space="preserve">По Управлению образования:
 - на осуществление назначения и выплаты единовременного государственного пособия гражданам, усыновившим (удочерившим) детей-сирот и детей, оставшихся без попечения родителей, установленного Законом Кемеровской области от 13 марта 2008 года № 5-ОЗ "О предоставлении меры социальной поддержки гражданам, усыновившим (удочерившим) детей-сирот и детей, оставшихся без попечения родителей" на 50,0 т.р.;
 -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на 440,1 т.р.;</t>
  </si>
  <si>
    <t xml:space="preserve">Уменьшаются ассигнования: </t>
  </si>
  <si>
    <t xml:space="preserve">По дотации:</t>
  </si>
  <si>
    <r>
      <rPr>
        <b val="true"/>
        <sz val="14"/>
        <rFont val="PT Astra Serif"/>
        <family val="1"/>
        <charset val="1"/>
      </rPr>
      <t xml:space="preserve">Увеличиваются ассигнования на 396080,7 т.р.,  в том числе:
</t>
    </r>
    <r>
      <rPr>
        <sz val="14"/>
        <rFont val="PT Astra Serif"/>
        <family val="1"/>
        <charset val="1"/>
      </rPr>
      <t xml:space="preserve"> По РЭС:
 -  для приобретения спецтехники на 13380,7 т.р. (2 МАЗ); 
 - в связи с передачей ставки водителя финуправления на 45,8 т.р.;
  По КУМИ:
 -  для реализации 185-ФЗ на 171175,9 т.р.;
 - для оплаты коммунальных услуг по незаселенному жилью на 586,4 т.р.;
 - для захоронения мусора после сноса ветхого и аварийного жилья на 2000,0 т.р.;</t>
    </r>
  </si>
  <si>
    <t xml:space="preserve">По управлению образования:  
-  для оплаты коммунальных услуг на 25328,7 т.р.;
 - для монтажа новой трубы дс №12 на 1000,0 т.р.;
 - для оплаты прочих расходов на 2500,0 т.р.;
 - для оплаты ремонта крыши школы №12 на 2575,3 т.р.;
 - для погашения задолженности за питание, сложившейся в связи с разницей между фактическими расходами на присмотр и уход за воспитанниками в дошкольных учреждениях и начисленной родительской платой на 14498,1 т.р.;</t>
  </si>
  <si>
    <r>
      <rPr>
        <sz val="14"/>
        <rFont val="PT Astra Serif"/>
        <family val="1"/>
        <charset val="1"/>
      </rPr>
      <t xml:space="preserve"> По УСЗН:
 - для выплаты пенсии за выслугу лет лицам, замещавшим должности муниципальной службы и муниципальным служащим на 82,1т.р.;
 - для оказания помощи на организацию похорон граждан, погибших при исполнении служебного долга на территориях Украины, ДНР и ЛНР на 3000,0 т.р.;
 По администрации:
 - на поздравления и памятные подарки на 1500,0 т.р.;
 - на исполнение судебных актов на 61669,0 т.р.;
 - для возврата средств в Министерство строительства по письму </t>
    </r>
    <r>
      <rPr>
        <sz val="14"/>
        <rFont val="Times New Roman"/>
        <family val="1"/>
        <charset val="1"/>
      </rPr>
      <t xml:space="preserve">Правительства Кемеровской области — Кузбасса от 13.05.2024 №И12-18/4675 на 84406,5 т.р.;
</t>
    </r>
    <r>
      <rPr>
        <sz val="14"/>
        <rFont val="PT Astra Serif"/>
        <family val="1"/>
        <charset val="1"/>
      </rPr>
      <t xml:space="preserve">По финансовому управлению:
 - для приобретения основных средств, обучения по 44-ФЗ  на 144,6 т.р.;</t>
    </r>
  </si>
  <si>
    <t xml:space="preserve">По УЖКХ:
 - для для проведения первого этапа ремонта автомобильной дороги по ул. Водоканальная (участок от мясокомбината в сторону п. Красная Звезда), проведения выборочного ямочного ремонта дорог, устранения выбоин на дорогах, установку знаков по предписаниям ГАИ, оформление проекта по организации дорожного движения, проведения дополнительных работ в парке по ул. С.Перовской, посадки тюльпанов, оформление Снежного городка и доставки новогодней ели на  9114,3 т.р.;
По Управлению культуры:
 - для проведения инстументального обследования и инженерно-геологических работ здания по ул. Ленина, 11 на 1275,0 т.р.;
 - для проведения экспертизы проектно-сметной документации на капитальный ремонт здания МБУ ДМШ №19 на 1798,3 т.р.;</t>
  </si>
  <si>
    <t xml:space="preserve">900 0113 013 00 10602 300</t>
  </si>
  <si>
    <t xml:space="preserve">900 0113 013 00 10701 800</t>
  </si>
  <si>
    <t xml:space="preserve">900 0113 013 00 10901 600</t>
  </si>
  <si>
    <t xml:space="preserve">900 1003 041 00 10109 400</t>
  </si>
  <si>
    <t xml:space="preserve">900 1004 041 00 10209 400</t>
  </si>
  <si>
    <t xml:space="preserve">955 0106 121 00 10488 200</t>
  </si>
  <si>
    <t xml:space="preserve">911 1004 052 00 80140 300</t>
  </si>
  <si>
    <t xml:space="preserve">911 0702 051 00 L0500 100</t>
  </si>
  <si>
    <t xml:space="preserve">911 0702 051 00 L0500 600</t>
  </si>
  <si>
    <t xml:space="preserve">911 0701 032 00 10107 600</t>
  </si>
  <si>
    <t xml:space="preserve">911 0701 051 00 10114 200</t>
  </si>
  <si>
    <t xml:space="preserve">911 0701 051 00 10114 600</t>
  </si>
  <si>
    <t xml:space="preserve">911 0702 032 00 10107 200</t>
  </si>
  <si>
    <t xml:space="preserve">911 0702 032 00 10107 600</t>
  </si>
  <si>
    <t xml:space="preserve">911 0702 051 00 10115 600</t>
  </si>
  <si>
    <t xml:space="preserve">911 0702 051 00 10215 200</t>
  </si>
  <si>
    <t xml:space="preserve">911 0703 032 00 10107 600</t>
  </si>
  <si>
    <t xml:space="preserve">911 0703 051 00 10116 600</t>
  </si>
  <si>
    <t xml:space="preserve">911 0709 051 00 10314 600</t>
  </si>
  <si>
    <t xml:space="preserve">911 0709 051 00 10814 300</t>
  </si>
  <si>
    <t xml:space="preserve">911 0709 053 00 10123 600</t>
  </si>
  <si>
    <t xml:space="preserve">913 0703 051 00 10116 600</t>
  </si>
  <si>
    <t xml:space="preserve">913 0801 044 00 10211 600</t>
  </si>
  <si>
    <t xml:space="preserve">905 0501 043 F3 67483 400</t>
  </si>
  <si>
    <t xml:space="preserve">905 0501 043 F3 67484 400</t>
  </si>
  <si>
    <t xml:space="preserve">905 0113 020 00 10605 200</t>
  </si>
  <si>
    <t xml:space="preserve">919 0503 113 00 10138 600</t>
  </si>
  <si>
    <t xml:space="preserve">919 0409 111 00 10136 600</t>
  </si>
  <si>
    <t xml:space="preserve">919 0503 115 00 10141 600</t>
  </si>
  <si>
    <t xml:space="preserve">915 1001 082 00 90101 200</t>
  </si>
  <si>
    <t xml:space="preserve">915 1001 082 00 90101 300</t>
  </si>
  <si>
    <t xml:space="preserve">915 1006 081 00 10126 300</t>
  </si>
  <si>
    <t xml:space="preserve">3.2 Изменения по расходам:</t>
  </si>
  <si>
    <t xml:space="preserve">Переносятся ассигнования по разделам и подразделам БК РФ:</t>
  </si>
  <si>
    <r>
      <rPr>
        <sz val="14"/>
        <rFont val="PT Astra Serif"/>
        <family val="1"/>
        <charset val="1"/>
      </rPr>
      <t xml:space="preserve">По ГРБС Администрация:  
- в связи с необходимостью оплаты заработной платы по договорам ГПХ, услуг связи, лицензий Контур-экстерн, Технокад, Парус, информационных услуг газеты «Наш город», бумаги, канцелярии, листовок СВО, баннеров, наградного фонда  </t>
    </r>
    <r>
      <rPr>
        <u val="single"/>
        <sz val="14"/>
        <rFont val="PT Astra Serif"/>
        <family val="1"/>
        <charset val="1"/>
      </rPr>
      <t xml:space="preserve">уменьшаются ассигнования </t>
    </r>
    <r>
      <rPr>
        <sz val="14"/>
        <rFont val="PT Astra Serif"/>
        <family val="1"/>
        <charset val="1"/>
      </rPr>
      <t xml:space="preserve">по подразделу 01-07 «Обеспечение проведения выборов и референдумов» на 118,0 т.р., 01-11 «Резервные фонды» на 400,0 т.р.,  04-12 «Другие вопросы в области национальной экономики» на 746,9 т.р., 10-04 «Охрана семьи и детства» на 1021,0 т.р., </t>
    </r>
    <r>
      <rPr>
        <u val="single"/>
        <sz val="14"/>
        <rFont val="PT Astra Serif"/>
        <family val="1"/>
        <charset val="1"/>
      </rPr>
      <t xml:space="preserve">увеличиваются ассигнования </t>
    </r>
    <r>
      <rPr>
        <sz val="14"/>
        <rFont val="PT Astra Serif"/>
        <family val="1"/>
        <charset val="1"/>
      </rPr>
      <t xml:space="preserve">по подразделу 01-13 «Другие общегосударственные вопросы» на 850,0 т.р., по подразделу 01-04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на 1435,9 т.р.; </t>
    </r>
  </si>
  <si>
    <r>
      <rPr>
        <sz val="14"/>
        <rFont val="PT Astra Serif"/>
        <family val="1"/>
        <charset val="1"/>
      </rPr>
      <t xml:space="preserve">- на основании постановления Администрации АСГО от 28.03.2023 №219 с 01.10.2024 МУП ГТРК реорганизуется в МАУ «ГТРК»,  </t>
    </r>
    <r>
      <rPr>
        <u val="single"/>
        <sz val="14"/>
        <rFont val="PT Astra Serif"/>
        <family val="1"/>
        <charset val="1"/>
      </rPr>
      <t xml:space="preserve">уменьшаются ассигнования </t>
    </r>
    <r>
      <rPr>
        <sz val="14"/>
        <rFont val="PT Astra Serif"/>
        <family val="1"/>
        <charset val="1"/>
      </rPr>
      <t xml:space="preserve">по подразделу 12-02 «Средства массовой информации» на 43,7 т.р., </t>
    </r>
    <r>
      <rPr>
        <u val="single"/>
        <sz val="14"/>
        <rFont val="PT Astra Serif"/>
        <family val="1"/>
        <charset val="1"/>
      </rPr>
      <t xml:space="preserve">увеличиваются ассигнования </t>
    </r>
    <r>
      <rPr>
        <sz val="14"/>
        <rFont val="PT Astra Serif"/>
        <family val="1"/>
        <charset val="1"/>
      </rPr>
      <t xml:space="preserve">по подразделу 01-13 «Другие общегосударственные вопросы» на 43,7 т.р., по 2025 году </t>
    </r>
    <r>
      <rPr>
        <u val="single"/>
        <sz val="14"/>
        <rFont val="PT Astra Serif"/>
        <family val="1"/>
        <charset val="1"/>
      </rPr>
      <t xml:space="preserve">уменьшаются ассигнования </t>
    </r>
    <r>
      <rPr>
        <sz val="14"/>
        <rFont val="PT Astra Serif"/>
        <family val="1"/>
        <charset val="1"/>
      </rPr>
      <t xml:space="preserve">по подразделу 12-02 «Средства массовой информации» на 2145,0 т.р., </t>
    </r>
    <r>
      <rPr>
        <u val="single"/>
        <sz val="14"/>
        <rFont val="PT Astra Serif"/>
        <family val="1"/>
        <charset val="1"/>
      </rPr>
      <t xml:space="preserve">увеличиваются ассигнования </t>
    </r>
    <r>
      <rPr>
        <sz val="14"/>
        <rFont val="PT Astra Serif"/>
        <family val="1"/>
        <charset val="1"/>
      </rPr>
      <t xml:space="preserve">по подразделу 01-13 «Другие общегосударственные вопросы» на 2145,0 т.р.; по 2026 году </t>
    </r>
    <r>
      <rPr>
        <u val="single"/>
        <sz val="14"/>
        <rFont val="PT Astra Serif"/>
        <family val="1"/>
        <charset val="1"/>
      </rPr>
      <t xml:space="preserve">уменьшаются ассигнования </t>
    </r>
    <r>
      <rPr>
        <sz val="14"/>
        <rFont val="PT Astra Serif"/>
        <family val="1"/>
        <charset val="1"/>
      </rPr>
      <t xml:space="preserve">по подразделу 12-02 «Средства массовой информации» на 2145,0 т.р., </t>
    </r>
    <r>
      <rPr>
        <u val="single"/>
        <sz val="14"/>
        <rFont val="PT Astra Serif"/>
        <family val="1"/>
        <charset val="1"/>
      </rPr>
      <t xml:space="preserve">увеличиваются ассигнования </t>
    </r>
    <r>
      <rPr>
        <sz val="14"/>
        <rFont val="PT Astra Serif"/>
        <family val="1"/>
        <charset val="1"/>
      </rPr>
      <t xml:space="preserve">по подразделу 01-13 «Другие общегосударственные вопросы» на 2145,0 т.р.;</t>
    </r>
  </si>
  <si>
    <r>
      <rPr>
        <b val="true"/>
        <sz val="14"/>
        <rFont val="PT Astra Serif"/>
        <family val="1"/>
        <charset val="1"/>
      </rPr>
      <t xml:space="preserve">По управлению образования:
</t>
    </r>
    <r>
      <rPr>
        <sz val="14"/>
        <rFont val="PT Astra Serif"/>
        <family val="1"/>
        <charset val="1"/>
      </rPr>
      <t xml:space="preserve"> - для оплаты проектно-сметной документации СЮТ, ПО Sekret Net LSP, охраны и капитального ремонта мед.блока в загородном лагере Белая роща, выплату заработной платы несовершеннолетним, занятым в трудовых отрядах, транспортных услуг, страхования детей, хоз.инвентаря, приведение в соответствие с фактическими расходами, расходы по антитеррору, противопожарным мероприятиям, акции 1 сентября,  организации бесплатного горячего питания обучающихся, получающих начальное общее образование в муниципальных образовательных организациях, подготовки к зиме, оплаты за аренду контейнера, ГСМ,  </t>
    </r>
    <r>
      <rPr>
        <u val="single"/>
        <sz val="14"/>
        <rFont val="PT Astra Serif"/>
        <family val="1"/>
        <charset val="1"/>
      </rPr>
      <t xml:space="preserve">уменьшаются ассигнования</t>
    </r>
    <r>
      <rPr>
        <sz val="14"/>
        <rFont val="PT Astra Serif"/>
        <family val="1"/>
        <charset val="1"/>
      </rPr>
      <t xml:space="preserve"> по разделам 07- 01 «Дошкольное образование» на 409,9 тыс.рублей, 07-02 «Общее образование» на 4728,7 тыс.рублей; </t>
    </r>
    <r>
      <rPr>
        <u val="single"/>
        <sz val="14"/>
        <rFont val="PT Astra Serif"/>
        <family val="1"/>
        <charset val="1"/>
      </rPr>
      <t xml:space="preserve">увеличиваются ассигнования</t>
    </r>
    <r>
      <rPr>
        <sz val="14"/>
        <rFont val="PT Astra Serif"/>
        <family val="1"/>
        <charset val="1"/>
      </rPr>
      <t xml:space="preserve"> по разделам: 07-03 «Дополнительное образование детей» на 4372,2 тыс.рублей, 07-07 «Молодежная политика и оздоровление детей» на 200,0тыс.рублей; 07-09 «Другие вопросы в области образования» на 381,3 тыс.рублей, 10-04 «Охрана семьи и детства» на 185,1 т.р.</t>
    </r>
    <r>
      <rPr>
        <sz val="14"/>
        <rFont val="Times New Roman"/>
        <family val="1"/>
        <charset val="1"/>
      </rPr>
      <t xml:space="preserve">;</t>
    </r>
  </si>
  <si>
    <r>
      <rPr>
        <b val="true"/>
        <sz val="14"/>
        <rFont val="PT Astra Serif"/>
        <family val="1"/>
        <charset val="1"/>
      </rPr>
      <t xml:space="preserve">По УЖКХ:
</t>
    </r>
    <r>
      <rPr>
        <sz val="14"/>
        <rFont val="PT Astra Serif"/>
        <family val="1"/>
        <charset val="1"/>
      </rPr>
      <t xml:space="preserve"> - для проведения ремонтных работ на канализационных очистных сооружениях п. Рудничный, обслуживания контейнерных площадок ТБО, оплаты электроэнергии  </t>
    </r>
    <r>
      <rPr>
        <u val="single"/>
        <sz val="14"/>
        <rFont val="PT Astra Serif"/>
        <family val="1"/>
        <charset val="1"/>
      </rPr>
      <t xml:space="preserve">уменьшаются</t>
    </r>
    <r>
      <rPr>
        <sz val="14"/>
        <rFont val="PT Astra Serif"/>
        <family val="1"/>
        <charset val="1"/>
      </rPr>
      <t xml:space="preserve"> </t>
    </r>
    <r>
      <rPr>
        <u val="single"/>
        <sz val="14"/>
        <rFont val="PT Astra Serif"/>
        <family val="1"/>
        <charset val="1"/>
      </rPr>
      <t xml:space="preserve">ассигнования</t>
    </r>
    <r>
      <rPr>
        <sz val="14"/>
        <rFont val="PT Astra Serif"/>
        <family val="1"/>
        <charset val="1"/>
      </rPr>
      <t xml:space="preserve"> по подразделу 04-09 «Дорожное хозяйство (дорожные фонды)» на 300,0 т.р.,  05-02 «коммунальное хозяйство» на 200,0 т.р., </t>
    </r>
    <r>
      <rPr>
        <u val="single"/>
        <sz val="14"/>
        <rFont val="PT Astra Serif"/>
        <family val="1"/>
        <charset val="1"/>
      </rPr>
      <t xml:space="preserve">увеличиваются ассигнования</t>
    </r>
    <r>
      <rPr>
        <sz val="14"/>
        <rFont val="PT Astra Serif"/>
        <family val="1"/>
        <charset val="1"/>
      </rPr>
      <t xml:space="preserve"> по подразделу 05-03 «Благоустройство» на 500,0 т.р.;</t>
    </r>
    <r>
      <rPr>
        <sz val="14"/>
        <rFont val="Times New Roman"/>
        <family val="1"/>
        <charset val="1"/>
      </rPr>
      <t xml:space="preserve"> </t>
    </r>
  </si>
  <si>
    <r>
      <rPr>
        <b val="true"/>
        <sz val="14"/>
        <rFont val="PT Astra Serif"/>
        <family val="1"/>
        <charset val="1"/>
      </rPr>
      <t xml:space="preserve">По Управлению культуры:
 -</t>
    </r>
    <r>
      <rPr>
        <sz val="14"/>
        <rFont val="PT Astra Serif"/>
        <family val="1"/>
        <charset val="1"/>
      </rPr>
      <t xml:space="preserve"> для оплаты услуг по обслуживанию пожарной безопасности и проведения технических испытаний систем и отдельных элементов противопожарной защиты увеличиваются ассигнования по подразделу 07-03 «Дополнительное образование» на 5,1 т.р., уменьшаются по подразделу 08-01 «Культура» на 5,1 т.р.;</t>
    </r>
  </si>
  <si>
    <t xml:space="preserve">Переносятся ассигнования с одного ГРБС на другого:
</t>
  </si>
  <si>
    <t xml:space="preserve"> - для приобретения материалов для ремонта тепловых сетей по ул. К.Маркса переносятся ассигнования в сумме 5230,0 т.р., уменьшаются ассигнования по УЖКХ на 5230,0 т.р., увеличиваются по РЭС на 5230,0 т.р.</t>
  </si>
  <si>
    <t xml:space="preserve">- для обеспечение мер социальной поддержки многодетных семей за счет средств из областного бюджета, в связи с отсутствием фактических расходов уменьшаются ассигнования по УСЗН на 12,2 т.р., увеличиваются по Управлению образования на 12,2 т.р.</t>
  </si>
  <si>
    <t xml:space="preserve">- для оплаты поступивших исполнительных листов переносятся ассигнования с КУМИ в сумме 5,1 т.р., с Управления образования в сумме 150,0 т.р., на администрацию на мероприятие «Исполнение судебных актов» в сумме 155,1 т.р., </t>
  </si>
  <si>
    <t xml:space="preserve"> - в связи с передачей штатной единицы водителя уменьшаются ассигнования по финансовому управлению администрации на 236,0 т.р. по 2024 году, на 507,4 т.р. по 2025 году, на 491,3 т.р. по 2026 году, увеличиваются по РЭС на 236,0 т.р. по 2024 году, на 507,4 т.р. по 2025 году, на 491,3 т.р. по 2026 году;</t>
  </si>
  <si>
    <r>
      <rPr>
        <b val="true"/>
        <sz val="14"/>
        <rFont val="PT Astra Serif"/>
        <family val="1"/>
        <charset val="1"/>
      </rPr>
      <t xml:space="preserve">Увеличиваются ассигнования:
</t>
    </r>
    <r>
      <rPr>
        <sz val="14"/>
        <rFont val="PT Astra Serif"/>
        <family val="1"/>
        <charset val="1"/>
      </rPr>
      <t xml:space="preserve">По Администрации:
 -  на  мероприятие «Поздравление и памятные подарки» за счет поступившей финансовой помощи на 217,0 т.р.;</t>
    </r>
  </si>
  <si>
    <t xml:space="preserve">Кроме того, по ходатайствам ГРБС вносятся изменения по изменению видов расходов и перераспределению бюджетных ассигнований с одной бюджетной классификации на другую внутри раздела и подраздела.</t>
  </si>
  <si>
    <t xml:space="preserve">(тыс. руб.)</t>
  </si>
  <si>
    <t xml:space="preserve">900 0107 990 00 20003 200</t>
  </si>
  <si>
    <t xml:space="preserve">900 0104 011 00 10102 200</t>
  </si>
  <si>
    <t xml:space="preserve">900 0412 020 00 10105 200</t>
  </si>
  <si>
    <t xml:space="preserve">900 0111 013 00 10301 800</t>
  </si>
  <si>
    <t xml:space="preserve">900 0113 013 00 11001 200</t>
  </si>
  <si>
    <t xml:space="preserve">900 0113 013 00 11001 600</t>
  </si>
  <si>
    <t xml:space="preserve">900 0113 013 00 10602 200</t>
  </si>
  <si>
    <t xml:space="preserve">900 0113 013 00 10603 200</t>
  </si>
  <si>
    <t xml:space="preserve">900 1004 042 00 L4970 300</t>
  </si>
  <si>
    <t xml:space="preserve">900 1202 013 00 10801 800</t>
  </si>
  <si>
    <t xml:space="preserve">КФСиМ</t>
  </si>
  <si>
    <t xml:space="preserve">904 1103 090 00 10531 600</t>
  </si>
  <si>
    <t xml:space="preserve">904 1103 032 00 10107 600</t>
  </si>
  <si>
    <t xml:space="preserve">955 0106 121 00 10488 100</t>
  </si>
  <si>
    <t xml:space="preserve">905 0113 020 00 10405 200</t>
  </si>
  <si>
    <t xml:space="preserve">911 0701 051 00 10114 800</t>
  </si>
  <si>
    <t xml:space="preserve">911 0701 051 00 S1480 600</t>
  </si>
  <si>
    <t xml:space="preserve">911 0702 051 00 S1480 600</t>
  </si>
  <si>
    <t xml:space="preserve">911 0702 051 00 10215 800</t>
  </si>
  <si>
    <t xml:space="preserve">911 0702 051 00 10117 200</t>
  </si>
  <si>
    <t xml:space="preserve">911 0702 051 00 10117 300</t>
  </si>
  <si>
    <t xml:space="preserve">911 0702 051 00 10117 600</t>
  </si>
  <si>
    <t xml:space="preserve">911 0702 051 00 S1390 200</t>
  </si>
  <si>
    <t xml:space="preserve">911 0702 051 00 S1390 600</t>
  </si>
  <si>
    <t xml:space="preserve">911 0702 052 00 S2000 300</t>
  </si>
  <si>
    <t xml:space="preserve">911 0702 052 00 S2000 600</t>
  </si>
  <si>
    <t xml:space="preserve">911 0702 051 00 L3040 200</t>
  </si>
  <si>
    <t xml:space="preserve">911 0702 051 00 L3040 600</t>
  </si>
  <si>
    <t xml:space="preserve">911 0703 044 00 10211 400</t>
  </si>
  <si>
    <t xml:space="preserve">911 0703 051 00 10914 600</t>
  </si>
  <si>
    <t xml:space="preserve">911 0703 051 00 10914 800</t>
  </si>
  <si>
    <t xml:space="preserve">911 0707 051 00 10714 600</t>
  </si>
  <si>
    <t xml:space="preserve">911 0709 051 00 10315 600</t>
  </si>
  <si>
    <t xml:space="preserve">911 0709 051 00 10123 600</t>
  </si>
  <si>
    <t xml:space="preserve">911 0709 051 00 10124 600</t>
  </si>
  <si>
    <t xml:space="preserve">911 1004 052 00 10119 600</t>
  </si>
  <si>
    <t xml:space="preserve">911 1004 052 00 10121 300</t>
  </si>
  <si>
    <t xml:space="preserve">911 1004 086 P1 70050 600</t>
  </si>
  <si>
    <t xml:space="preserve">913 0703 032 00 10107 600</t>
  </si>
  <si>
    <t xml:space="preserve">913 0801 032 00 10107 600</t>
  </si>
  <si>
    <t xml:space="preserve">913 0801 061 00 10225 600</t>
  </si>
  <si>
    <t xml:space="preserve">913 0801 061 00 10325 600</t>
  </si>
  <si>
    <t xml:space="preserve">913 0804 061 00 10425 200</t>
  </si>
  <si>
    <t xml:space="preserve">913 0804 061 00 10425 800</t>
  </si>
  <si>
    <t xml:space="preserve">915 1002 085 00 70172 200</t>
  </si>
  <si>
    <t xml:space="preserve">915 1002 085 00 70172 300</t>
  </si>
  <si>
    <t xml:space="preserve">915 1002 085 00 70172 800</t>
  </si>
  <si>
    <t xml:space="preserve">915 1004 086 P1 70050 300</t>
  </si>
  <si>
    <t xml:space="preserve">919 0409 112 00 10137 600</t>
  </si>
  <si>
    <t xml:space="preserve">919 0501 044 00 10211 400</t>
  </si>
  <si>
    <t xml:space="preserve">919 0501 044 00 10112 400</t>
  </si>
  <si>
    <t xml:space="preserve">919 0502 101 00 10235 200</t>
  </si>
  <si>
    <t xml:space="preserve">919 0502 101 00 10535 200</t>
  </si>
  <si>
    <t xml:space="preserve">919 0503 112 00 10237 600</t>
  </si>
  <si>
    <t xml:space="preserve">919 0503 115 00 10141 200</t>
  </si>
  <si>
    <t xml:space="preserve">919 0503 150 00 10543 200</t>
  </si>
  <si>
    <t xml:space="preserve">2025 год</t>
  </si>
  <si>
    <t xml:space="preserve">2026 год</t>
  </si>
  <si>
    <r>
      <rPr>
        <b val="true"/>
        <sz val="14"/>
        <rFont val="Times New Roman"/>
        <family val="1"/>
        <charset val="1"/>
      </rPr>
      <t xml:space="preserve">4.</t>
    </r>
    <r>
      <rPr>
        <sz val="14"/>
        <rFont val="Times New Roman"/>
        <family val="1"/>
        <charset val="1"/>
      </rPr>
      <t xml:space="preserve">  Итог сбалансированности бюджета:</t>
    </r>
  </si>
  <si>
    <t xml:space="preserve">(тыс.руб.)</t>
  </si>
  <si>
    <t xml:space="preserve">финуправление</t>
  </si>
  <si>
    <t xml:space="preserve">Начальник финансового управления
администрации Анжеро-Судженского городского округа</t>
  </si>
  <si>
    <t xml:space="preserve">Е.Н.Зачиняева</t>
  </si>
  <si>
    <t xml:space="preserve"> </t>
  </si>
</sst>
</file>

<file path=xl/styles.xml><?xml version="1.0" encoding="utf-8"?>
<styleSheet xmlns="http://schemas.openxmlformats.org/spreadsheetml/2006/main">
  <numFmts count="15">
    <numFmt numFmtId="164" formatCode="General"/>
    <numFmt numFmtId="165" formatCode="0%"/>
    <numFmt numFmtId="166" formatCode="dd/mmm"/>
    <numFmt numFmtId="167" formatCode="General"/>
    <numFmt numFmtId="168" formatCode="0.00"/>
    <numFmt numFmtId="169" formatCode="@"/>
    <numFmt numFmtId="170" formatCode="0.0"/>
    <numFmt numFmtId="171" formatCode="0.00000"/>
    <numFmt numFmtId="172" formatCode="\ * #,##0.00&quot;    &quot;;\-* #,##0.00&quot;    &quot;;\ * \-#&quot;    &quot;;\ @\ "/>
    <numFmt numFmtId="173" formatCode="#,##0.00"/>
    <numFmt numFmtId="174" formatCode="#,##0.0"/>
    <numFmt numFmtId="175" formatCode="#,##0.00000"/>
    <numFmt numFmtId="176" formatCode="0.000000"/>
    <numFmt numFmtId="177" formatCode="0"/>
    <numFmt numFmtId="178" formatCode="0.0000000"/>
  </numFmts>
  <fonts count="42">
    <font>
      <sz val="10"/>
      <name val="Arial Cyr"/>
      <family val="0"/>
      <charset val="1"/>
    </font>
    <font>
      <sz val="10"/>
      <name val="Arial"/>
      <family val="0"/>
    </font>
    <font>
      <sz val="10"/>
      <name val="Arial"/>
      <family val="0"/>
    </font>
    <font>
      <sz val="10"/>
      <name val="Arial"/>
      <family val="0"/>
    </font>
    <font>
      <b val="true"/>
      <sz val="13"/>
      <name val="Times New Roman"/>
      <family val="1"/>
      <charset val="1"/>
    </font>
    <font>
      <sz val="13"/>
      <name val="Times New Roman"/>
      <family val="1"/>
      <charset val="1"/>
    </font>
    <font>
      <b val="true"/>
      <i val="true"/>
      <sz val="13"/>
      <name val="Times New Roman"/>
      <family val="1"/>
      <charset val="1"/>
    </font>
    <font>
      <b val="true"/>
      <u val="single"/>
      <sz val="13"/>
      <name val="Times New Roman"/>
      <family val="1"/>
      <charset val="1"/>
    </font>
    <font>
      <b val="true"/>
      <sz val="11"/>
      <name val="Times New Roman"/>
      <family val="1"/>
      <charset val="1"/>
    </font>
    <font>
      <sz val="11"/>
      <name val="Times New Roman"/>
      <family val="1"/>
      <charset val="1"/>
    </font>
    <font>
      <sz val="10"/>
      <name val="Times New Roman"/>
      <family val="1"/>
      <charset val="1"/>
    </font>
    <font>
      <vertAlign val="superscript"/>
      <sz val="11"/>
      <name val="Times New Roman"/>
      <family val="1"/>
      <charset val="1"/>
    </font>
    <font>
      <sz val="12"/>
      <name val="Times New Roman"/>
      <family val="1"/>
      <charset val="1"/>
    </font>
    <font>
      <b val="true"/>
      <sz val="12"/>
      <name val="Times New Roman"/>
      <family val="1"/>
      <charset val="1"/>
    </font>
    <font>
      <u val="single"/>
      <sz val="13"/>
      <name val="Times New Roman"/>
      <family val="1"/>
      <charset val="1"/>
    </font>
    <font>
      <sz val="12"/>
      <name val="Arial Cyr"/>
      <family val="0"/>
      <charset val="1"/>
    </font>
    <font>
      <sz val="8"/>
      <name val="Times New Roman"/>
      <family val="1"/>
      <charset val="1"/>
    </font>
    <font>
      <b val="true"/>
      <sz val="10"/>
      <name val="Times New Roman"/>
      <family val="1"/>
      <charset val="1"/>
    </font>
    <font>
      <b val="true"/>
      <i val="true"/>
      <sz val="12"/>
      <name val="Times New Roman"/>
      <family val="1"/>
      <charset val="1"/>
    </font>
    <font>
      <i val="true"/>
      <sz val="10"/>
      <name val="Arial Cyr"/>
      <family val="0"/>
      <charset val="1"/>
    </font>
    <font>
      <i val="true"/>
      <sz val="13"/>
      <name val="Times New Roman"/>
      <family val="1"/>
      <charset val="1"/>
    </font>
    <font>
      <sz val="8"/>
      <name val="Arial Cyr"/>
      <family val="0"/>
      <charset val="1"/>
    </font>
    <font>
      <b val="true"/>
      <i val="true"/>
      <sz val="11"/>
      <name val="Times New Roman"/>
      <family val="1"/>
      <charset val="1"/>
    </font>
    <font>
      <i val="true"/>
      <sz val="10"/>
      <name val="Times New Roman"/>
      <family val="1"/>
      <charset val="1"/>
    </font>
    <font>
      <sz val="14"/>
      <name val="PT Astra Serif"/>
      <family val="1"/>
      <charset val="1"/>
    </font>
    <font>
      <b val="true"/>
      <sz val="14"/>
      <name val="PT Astra Serif"/>
      <family val="1"/>
      <charset val="1"/>
    </font>
    <font>
      <sz val="14"/>
      <name val="Times New Roman"/>
      <family val="1"/>
      <charset val="1"/>
    </font>
    <font>
      <u val="single"/>
      <sz val="14"/>
      <name val="Times New Roman"/>
      <family val="1"/>
      <charset val="1"/>
    </font>
    <font>
      <b val="true"/>
      <sz val="16"/>
      <name val="Times New Roman"/>
      <family val="1"/>
      <charset val="1"/>
    </font>
    <font>
      <sz val="12"/>
      <name val="PT Astra Serif"/>
      <family val="1"/>
      <charset val="1"/>
    </font>
    <font>
      <b val="true"/>
      <u val="single"/>
      <sz val="14"/>
      <name val="Times New Roman"/>
      <family val="1"/>
      <charset val="1"/>
    </font>
    <font>
      <u val="single"/>
      <sz val="14"/>
      <name val="PT Astra Serif"/>
      <family val="1"/>
      <charset val="1"/>
    </font>
    <font>
      <b val="true"/>
      <sz val="14"/>
      <name val="Arial Cyr"/>
      <family val="0"/>
      <charset val="1"/>
    </font>
    <font>
      <b val="true"/>
      <u val="single"/>
      <sz val="14"/>
      <name val="PT Astra Serif"/>
      <family val="1"/>
      <charset val="1"/>
    </font>
    <font>
      <b val="true"/>
      <sz val="14"/>
      <color rgb="FF3465A4"/>
      <name val="PT Astra Serif"/>
      <family val="1"/>
      <charset val="1"/>
    </font>
    <font>
      <sz val="14"/>
      <color rgb="FF3465A4"/>
      <name val="PT Astra Serif"/>
      <family val="1"/>
      <charset val="1"/>
    </font>
    <font>
      <i val="true"/>
      <sz val="14"/>
      <name val="PT Astra Serif"/>
      <family val="1"/>
      <charset val="1"/>
    </font>
    <font>
      <sz val="14"/>
      <color rgb="FF5983B0"/>
      <name val="PT Astra Serif"/>
      <family val="1"/>
      <charset val="1"/>
    </font>
    <font>
      <b val="true"/>
      <sz val="14"/>
      <color rgb="FF5983B0"/>
      <name val="PT Astra Serif"/>
      <family val="1"/>
      <charset val="1"/>
    </font>
    <font>
      <b val="true"/>
      <i val="true"/>
      <sz val="14"/>
      <name val="PT Astra Serif"/>
      <family val="1"/>
      <charset val="1"/>
    </font>
    <font>
      <b val="true"/>
      <sz val="14"/>
      <name val="Times New Roman"/>
      <family val="1"/>
      <charset val="1"/>
    </font>
    <font>
      <sz val="14"/>
      <color rgb="FF729FCF"/>
      <name val="PT Astra Serif"/>
      <family val="1"/>
      <charset val="1"/>
    </font>
  </fonts>
  <fills count="4">
    <fill>
      <patternFill patternType="none"/>
    </fill>
    <fill>
      <patternFill patternType="gray125"/>
    </fill>
    <fill>
      <patternFill patternType="solid">
        <fgColor rgb="FFFFFFFF"/>
        <bgColor rgb="FFFFFFCC"/>
      </patternFill>
    </fill>
    <fill>
      <patternFill patternType="solid">
        <fgColor rgb="FFFFFF00"/>
        <bgColor rgb="FFFFFF00"/>
      </patternFill>
    </fill>
  </fills>
  <borders count="14">
    <border diagonalUp="false" diagonalDown="false">
      <left/>
      <right/>
      <top/>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style="thin"/>
      <right/>
      <top style="thin"/>
      <bottom/>
      <diagonal/>
    </border>
    <border diagonalUp="false" diagonalDown="false">
      <left style="medium"/>
      <right style="thin"/>
      <top style="medium"/>
      <bottom style="medium"/>
      <diagonal/>
    </border>
    <border diagonalUp="false" diagonalDown="false">
      <left style="thin"/>
      <right style="thin"/>
      <top/>
      <bottom style="medium"/>
      <diagonal/>
    </border>
    <border diagonalUp="false" diagonalDown="false">
      <left style="thin"/>
      <right style="medium"/>
      <top/>
      <bottom style="medium"/>
      <diagonal/>
    </border>
    <border diagonalUp="false" diagonalDown="false">
      <left style="thin"/>
      <right style="thin"/>
      <top style="thin"/>
      <bottom/>
      <diagonal/>
    </border>
    <border diagonalUp="false" diagonalDown="false">
      <left/>
      <right style="thin"/>
      <top style="thin"/>
      <bottom style="thin"/>
      <diagonal/>
    </border>
    <border diagonalUp="false" diagonalDown="false">
      <left style="thin"/>
      <right style="thin"/>
      <top/>
      <bottom style="thin"/>
      <diagonal/>
    </border>
    <border diagonalUp="false" diagonalDown="false">
      <left style="thin"/>
      <right style="thin"/>
      <top/>
      <bottom/>
      <diagonal/>
    </border>
    <border diagonalUp="false" diagonalDown="false">
      <left/>
      <right/>
      <top style="thin"/>
      <bottom style="thin"/>
      <diagonal/>
    </border>
    <border diagonalUp="false" diagonalDown="false">
      <left/>
      <right/>
      <top/>
      <bottom style="thin"/>
      <diagonal/>
    </border>
    <border diagonalUp="false" diagonalDown="false">
      <left/>
      <right style="thin"/>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72"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cellStyleXfs>
  <cellXfs count="248">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true" applyAlignment="true" applyProtection="true">
      <alignment horizontal="center" vertical="top" textRotation="0" wrapText="true" indent="0" shrinkToFit="false"/>
      <protection locked="true" hidden="false"/>
    </xf>
    <xf numFmtId="164" fontId="4" fillId="0" borderId="0" xfId="0" applyFont="true" applyBorder="true" applyAlignment="true" applyProtection="true">
      <alignment horizontal="left" vertical="bottom" textRotation="0" wrapText="true" indent="0" shrinkToFit="false"/>
      <protection locked="true" hidden="false"/>
    </xf>
    <xf numFmtId="166" fontId="6" fillId="0" borderId="0" xfId="0" applyFont="true" applyBorder="false" applyAlignment="true" applyProtection="true">
      <alignment horizontal="left" vertical="bottom" textRotation="0" wrapText="true" indent="0" shrinkToFit="false"/>
      <protection locked="true" hidden="false"/>
    </xf>
    <xf numFmtId="166" fontId="5" fillId="0" borderId="0" xfId="0" applyFont="true" applyBorder="true" applyAlignment="true" applyProtection="true">
      <alignment horizontal="left" vertical="top" textRotation="0" wrapText="true" indent="0" shrinkToFit="false"/>
      <protection locked="true" hidden="false"/>
    </xf>
    <xf numFmtId="166" fontId="5" fillId="0" borderId="0" xfId="0" applyFont="true" applyBorder="true" applyAlignment="true" applyProtection="true">
      <alignment horizontal="left" vertical="bottom" textRotation="0" wrapText="true" indent="0" shrinkToFit="false"/>
      <protection locked="true" hidden="false"/>
    </xf>
    <xf numFmtId="164" fontId="5" fillId="0" borderId="0" xfId="0" applyFont="true" applyBorder="true" applyAlignment="true" applyProtection="true">
      <alignment horizontal="left" vertical="bottom" textRotation="0" wrapText="true" indent="0" shrinkToFit="false"/>
      <protection locked="true" hidden="false"/>
    </xf>
    <xf numFmtId="164" fontId="4" fillId="0" borderId="0" xfId="0" applyFont="true" applyBorder="true" applyAlignment="true" applyProtection="true">
      <alignment horizontal="left" vertical="center" textRotation="0" wrapText="true" indent="0" shrinkToFit="false"/>
      <protection locked="true" hidden="false"/>
    </xf>
    <xf numFmtId="164" fontId="8" fillId="0" borderId="1" xfId="0" applyFont="true" applyBorder="true" applyAlignment="true" applyProtection="true">
      <alignment horizontal="center" vertical="center" textRotation="0" wrapText="false" indent="0" shrinkToFit="false"/>
      <protection locked="true" hidden="false"/>
    </xf>
    <xf numFmtId="164" fontId="8" fillId="0" borderId="1" xfId="0" applyFont="true" applyBorder="true" applyAlignment="true" applyProtection="true">
      <alignment horizontal="center" vertical="center" textRotation="0" wrapText="true" indent="0" shrinkToFit="false"/>
      <protection locked="true" hidden="false"/>
    </xf>
    <xf numFmtId="164" fontId="9" fillId="0" borderId="2" xfId="0" applyFont="true" applyBorder="true" applyAlignment="true" applyProtection="true">
      <alignment horizontal="general" vertical="center" textRotation="0" wrapText="true" indent="0" shrinkToFit="false"/>
      <protection locked="true" hidden="false"/>
    </xf>
    <xf numFmtId="164" fontId="9" fillId="0" borderId="1" xfId="0" applyFont="true" applyBorder="true" applyAlignment="true" applyProtection="true">
      <alignment horizontal="general" vertical="bottom" textRotation="0" wrapText="true" indent="0" shrinkToFit="false"/>
      <protection locked="true" hidden="false"/>
    </xf>
    <xf numFmtId="164" fontId="10" fillId="0" borderId="1" xfId="0" applyFont="true" applyBorder="true" applyAlignment="true" applyProtection="true">
      <alignment horizontal="general" vertical="bottom" textRotation="0" wrapText="true" indent="0" shrinkToFit="false"/>
      <protection locked="true" hidden="false"/>
    </xf>
    <xf numFmtId="164" fontId="9" fillId="0" borderId="1" xfId="0" applyFont="true" applyBorder="true" applyAlignment="true" applyProtection="true">
      <alignment horizontal="general" vertical="top" textRotation="0" wrapText="true" indent="0" shrinkToFit="false"/>
      <protection locked="true" hidden="false"/>
    </xf>
    <xf numFmtId="164" fontId="9" fillId="2" borderId="3" xfId="0" applyFont="true" applyBorder="true" applyAlignment="true" applyProtection="true">
      <alignment horizontal="general" vertical="bottom" textRotation="0" wrapText="true" indent="0" shrinkToFit="false"/>
      <protection locked="true" hidden="false"/>
    </xf>
    <xf numFmtId="164" fontId="9" fillId="0" borderId="2" xfId="0" applyFont="true" applyBorder="true" applyAlignment="true" applyProtection="true">
      <alignment horizontal="general" vertical="bottom" textRotation="0" wrapText="true" indent="0" shrinkToFit="false"/>
      <protection locked="true" hidden="false"/>
    </xf>
    <xf numFmtId="164" fontId="9" fillId="0" borderId="2" xfId="0" applyFont="true" applyBorder="true" applyAlignment="true" applyProtection="true">
      <alignment horizontal="general" vertical="top" textRotation="0" wrapText="true" indent="0" shrinkToFit="false"/>
      <protection locked="true" hidden="false"/>
    </xf>
    <xf numFmtId="164" fontId="9" fillId="2" borderId="1" xfId="0" applyFont="true" applyBorder="true" applyAlignment="true" applyProtection="true">
      <alignment horizontal="justify" vertical="top" textRotation="0" wrapText="true" indent="0" shrinkToFit="false"/>
      <protection locked="true" hidden="false"/>
    </xf>
    <xf numFmtId="164" fontId="9" fillId="2" borderId="2" xfId="0" applyFont="true" applyBorder="true" applyAlignment="true" applyProtection="true">
      <alignment horizontal="general" vertical="bottom" textRotation="0" wrapText="true" indent="0" shrinkToFit="false"/>
      <protection locked="true" hidden="false"/>
    </xf>
    <xf numFmtId="164" fontId="9" fillId="2" borderId="1" xfId="0" applyFont="true" applyBorder="true" applyAlignment="true" applyProtection="true">
      <alignment horizontal="left" vertical="bottom" textRotation="0" wrapText="true" indent="0" shrinkToFit="false"/>
      <protection locked="true" hidden="false"/>
    </xf>
    <xf numFmtId="164" fontId="8" fillId="0" borderId="4" xfId="0" applyFont="true" applyBorder="true" applyAlignment="true" applyProtection="true">
      <alignment horizontal="general" vertical="top" textRotation="0" wrapText="true" indent="0" shrinkToFit="false"/>
      <protection locked="true" hidden="false"/>
    </xf>
    <xf numFmtId="164" fontId="12" fillId="0" borderId="5" xfId="0" applyFont="true" applyBorder="true" applyAlignment="true" applyProtection="true">
      <alignment horizontal="left" vertical="bottom" textRotation="0" wrapText="true" indent="0" shrinkToFit="false"/>
      <protection locked="true" hidden="false"/>
    </xf>
    <xf numFmtId="167" fontId="13" fillId="0" borderId="5" xfId="0" applyFont="true" applyBorder="true" applyAlignment="true" applyProtection="true">
      <alignment horizontal="right" vertical="bottom" textRotation="0" wrapText="true" indent="0" shrinkToFit="false"/>
      <protection locked="true" hidden="false"/>
    </xf>
    <xf numFmtId="164" fontId="12" fillId="0" borderId="6" xfId="0" applyFont="true" applyBorder="true" applyAlignment="true" applyProtection="true">
      <alignment horizontal="left" vertical="bottom" textRotation="0" wrapText="true" indent="0" shrinkToFit="false"/>
      <protection locked="true" hidden="false"/>
    </xf>
    <xf numFmtId="168" fontId="4" fillId="0" borderId="0" xfId="0" applyFont="true" applyBorder="true" applyAlignment="true" applyProtection="true">
      <alignment horizontal="left" vertical="top" textRotation="0" wrapText="true" indent="0" shrinkToFit="false"/>
      <protection locked="true" hidden="false"/>
    </xf>
    <xf numFmtId="166" fontId="6" fillId="0" borderId="0" xfId="0" applyFont="true" applyBorder="true" applyAlignment="true" applyProtection="true">
      <alignment horizontal="left" vertical="bottom" textRotation="0" wrapText="true" indent="0" shrinkToFit="false"/>
      <protection locked="true" hidden="false"/>
    </xf>
    <xf numFmtId="164" fontId="4" fillId="0" borderId="0" xfId="0" applyFont="true" applyBorder="true" applyAlignment="true" applyProtection="true">
      <alignment horizontal="left" vertical="bottom" textRotation="0" wrapText="false" indent="0" shrinkToFit="false"/>
      <protection locked="true" hidden="false"/>
    </xf>
    <xf numFmtId="164" fontId="14" fillId="0" borderId="0" xfId="0" applyFont="true" applyBorder="true" applyAlignment="true" applyProtection="true">
      <alignment horizontal="left" vertical="bottom" textRotation="0" wrapText="true" indent="0" shrinkToFit="false"/>
      <protection locked="true" hidden="false"/>
    </xf>
    <xf numFmtId="169" fontId="0"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center" textRotation="0" wrapText="false" indent="0" shrinkToFit="false"/>
      <protection locked="true" hidden="false"/>
    </xf>
    <xf numFmtId="169" fontId="5" fillId="0" borderId="0" xfId="0" applyFont="true" applyBorder="true" applyAlignment="true" applyProtection="true">
      <alignment horizontal="left" vertical="bottom" textRotation="0" wrapText="true" indent="0" shrinkToFit="false"/>
      <protection locked="true" hidden="false"/>
    </xf>
    <xf numFmtId="164" fontId="15" fillId="0" borderId="0" xfId="0" applyFont="true" applyBorder="false" applyAlignment="true" applyProtection="true">
      <alignment horizontal="general" vertical="center" textRotation="0" wrapText="false" indent="0" shrinkToFit="false"/>
      <protection locked="true" hidden="false"/>
    </xf>
    <xf numFmtId="164" fontId="15" fillId="0" borderId="0" xfId="0" applyFont="true" applyBorder="false" applyAlignment="true" applyProtection="true">
      <alignment horizontal="general" vertical="bottom" textRotation="0" wrapText="false" indent="0" shrinkToFit="false"/>
      <protection locked="true" hidden="false"/>
    </xf>
    <xf numFmtId="164" fontId="16" fillId="0" borderId="0" xfId="0" applyFont="true" applyBorder="true" applyAlignment="true" applyProtection="true">
      <alignment horizontal="right" vertical="bottom" textRotation="0" wrapText="false" indent="0" shrinkToFit="false"/>
      <protection locked="true" hidden="false"/>
    </xf>
    <xf numFmtId="164" fontId="17" fillId="0" borderId="1" xfId="0" applyFont="true" applyBorder="true" applyAlignment="true" applyProtection="true">
      <alignment horizontal="center" vertical="center" textRotation="0" wrapText="false" indent="0" shrinkToFit="false"/>
      <protection locked="true" hidden="false"/>
    </xf>
    <xf numFmtId="164" fontId="12" fillId="0" borderId="1" xfId="0" applyFont="true" applyBorder="true" applyAlignment="true" applyProtection="true">
      <alignment horizontal="center" vertical="center" textRotation="0" wrapText="false" indent="0" shrinkToFit="false"/>
      <protection locked="true" hidden="false"/>
    </xf>
    <xf numFmtId="169" fontId="12" fillId="0" borderId="1" xfId="0" applyFont="true" applyBorder="true" applyAlignment="true" applyProtection="true">
      <alignment horizontal="left" vertical="center" textRotation="0" wrapText="false" indent="0" shrinkToFit="false"/>
      <protection locked="true" hidden="false"/>
    </xf>
    <xf numFmtId="164" fontId="12" fillId="0" borderId="1" xfId="0" applyFont="true" applyBorder="true" applyAlignment="true" applyProtection="true">
      <alignment horizontal="right" vertical="center" textRotation="0" wrapText="false" indent="0" shrinkToFit="false"/>
      <protection locked="true" hidden="false"/>
    </xf>
    <xf numFmtId="170" fontId="12" fillId="0" borderId="1" xfId="0" applyFont="true" applyBorder="true" applyAlignment="true" applyProtection="true">
      <alignment horizontal="right" vertical="center" textRotation="0" wrapText="false" indent="0" shrinkToFit="false"/>
      <protection locked="true" hidden="false"/>
    </xf>
    <xf numFmtId="170" fontId="12" fillId="0" borderId="1" xfId="0" applyFont="true" applyBorder="true" applyAlignment="true" applyProtection="true">
      <alignment horizontal="general" vertical="bottom" textRotation="0" wrapText="false" indent="0" shrinkToFit="false"/>
      <protection locked="true" hidden="false"/>
    </xf>
    <xf numFmtId="164" fontId="12" fillId="0" borderId="7" xfId="0" applyFont="true" applyBorder="true" applyAlignment="true" applyProtection="true">
      <alignment horizontal="center" vertical="center" textRotation="0" wrapText="false" indent="0" shrinkToFit="false"/>
      <protection locked="true" hidden="false"/>
    </xf>
    <xf numFmtId="169" fontId="12" fillId="0" borderId="2" xfId="0" applyFont="true" applyBorder="true" applyAlignment="true" applyProtection="true">
      <alignment horizontal="left" vertical="center" textRotation="0" wrapText="false" indent="0" shrinkToFit="false"/>
      <protection locked="true" hidden="false"/>
    </xf>
    <xf numFmtId="169" fontId="12" fillId="0" borderId="8" xfId="0" applyFont="true" applyBorder="true" applyAlignment="true" applyProtection="true">
      <alignment horizontal="left" vertical="center" textRotation="0" wrapText="false" indent="0" shrinkToFit="false"/>
      <protection locked="true" hidden="false"/>
    </xf>
    <xf numFmtId="164" fontId="12" fillId="0" borderId="1" xfId="0" applyFont="true" applyBorder="true" applyAlignment="true" applyProtection="true">
      <alignment horizontal="right" vertical="bottom" textRotation="0" wrapText="false" indent="0" shrinkToFit="false"/>
      <protection locked="true" hidden="false"/>
    </xf>
    <xf numFmtId="169" fontId="12" fillId="0" borderId="2" xfId="0" applyFont="true" applyBorder="true" applyAlignment="true" applyProtection="true">
      <alignment horizontal="left" vertical="bottom" textRotation="0" wrapText="false" indent="0" shrinkToFit="false"/>
      <protection locked="true" hidden="false"/>
    </xf>
    <xf numFmtId="169" fontId="12" fillId="0" borderId="8" xfId="0" applyFont="true" applyBorder="true" applyAlignment="true" applyProtection="true">
      <alignment horizontal="left" vertical="bottom" textRotation="0" wrapText="false" indent="0" shrinkToFit="false"/>
      <protection locked="true" hidden="false"/>
    </xf>
    <xf numFmtId="170" fontId="12" fillId="0" borderId="1" xfId="0" applyFont="true" applyBorder="true" applyAlignment="true" applyProtection="true">
      <alignment horizontal="right" vertical="bottom" textRotation="0" wrapText="false" indent="0" shrinkToFit="false"/>
      <protection locked="true" hidden="false"/>
    </xf>
    <xf numFmtId="168" fontId="12" fillId="0" borderId="1" xfId="0" applyFont="true" applyBorder="true" applyAlignment="true" applyProtection="true">
      <alignment horizontal="right" vertical="bottom" textRotation="0" wrapText="false" indent="0" shrinkToFit="false"/>
      <protection locked="true" hidden="false"/>
    </xf>
    <xf numFmtId="169" fontId="18" fillId="0" borderId="1" xfId="0" applyFont="true" applyBorder="true" applyAlignment="true" applyProtection="true">
      <alignment horizontal="general" vertical="bottom" textRotation="0" wrapText="false" indent="0" shrinkToFit="false"/>
      <protection locked="true" hidden="false"/>
    </xf>
    <xf numFmtId="169" fontId="18" fillId="0" borderId="1" xfId="0" applyFont="true" applyBorder="true" applyAlignment="true" applyProtection="true">
      <alignment horizontal="center" vertical="bottom" textRotation="0" wrapText="false" indent="0" shrinkToFit="false"/>
      <protection locked="true" hidden="false"/>
    </xf>
    <xf numFmtId="164" fontId="18" fillId="0" borderId="1" xfId="0" applyFont="true" applyBorder="true" applyAlignment="true" applyProtection="true">
      <alignment horizontal="general" vertical="bottom" textRotation="0" wrapText="false" indent="0" shrinkToFit="false"/>
      <protection locked="true" hidden="false"/>
    </xf>
    <xf numFmtId="170" fontId="18" fillId="0" borderId="1" xfId="0" applyFont="true" applyBorder="true" applyAlignment="true" applyProtection="true">
      <alignment horizontal="general" vertical="bottom" textRotation="0" wrapText="false" indent="0" shrinkToFit="false"/>
      <protection locked="true" hidden="false"/>
    </xf>
    <xf numFmtId="170" fontId="0" fillId="0" borderId="0" xfId="0" applyFont="true" applyBorder="false" applyAlignment="true" applyProtection="true">
      <alignment horizontal="general" vertical="bottom" textRotation="0" wrapText="false" indent="0" shrinkToFit="false"/>
      <protection locked="true" hidden="false"/>
    </xf>
    <xf numFmtId="169" fontId="18" fillId="0" borderId="0" xfId="0" applyFont="true" applyBorder="true" applyAlignment="true" applyProtection="true">
      <alignment horizontal="general" vertical="bottom" textRotation="0" wrapText="false" indent="0" shrinkToFit="false"/>
      <protection locked="true" hidden="false"/>
    </xf>
    <xf numFmtId="169" fontId="18" fillId="0" borderId="0" xfId="0" applyFont="true" applyBorder="true" applyAlignment="true" applyProtection="true">
      <alignment horizontal="center" vertical="bottom" textRotation="0" wrapText="false" indent="0" shrinkToFit="false"/>
      <protection locked="true" hidden="false"/>
    </xf>
    <xf numFmtId="164" fontId="18" fillId="0" borderId="0" xfId="0" applyFont="true" applyBorder="true" applyAlignment="true" applyProtection="true">
      <alignment horizontal="general" vertical="bottom" textRotation="0" wrapText="false" indent="0" shrinkToFit="false"/>
      <protection locked="true" hidden="false"/>
    </xf>
    <xf numFmtId="170" fontId="18" fillId="0" borderId="0" xfId="0" applyFont="true" applyBorder="true" applyAlignment="true" applyProtection="true">
      <alignment horizontal="general" vertical="bottom" textRotation="0" wrapText="false" indent="0" shrinkToFit="false"/>
      <protection locked="true" hidden="false"/>
    </xf>
    <xf numFmtId="169" fontId="4" fillId="0" borderId="0" xfId="0" applyFont="true" applyBorder="true" applyAlignment="true" applyProtection="true">
      <alignment horizontal="left" vertical="bottom" textRotation="0" wrapText="false" indent="0" shrinkToFit="false"/>
      <protection locked="true" hidden="false"/>
    </xf>
    <xf numFmtId="164" fontId="14" fillId="0" borderId="0" xfId="0" applyFont="true" applyBorder="true" applyAlignment="true" applyProtection="true">
      <alignment horizontal="left" vertical="center" textRotation="0" wrapText="true" indent="0" shrinkToFit="false"/>
      <protection locked="true" hidden="false"/>
    </xf>
    <xf numFmtId="164" fontId="6" fillId="0" borderId="0" xfId="0" applyFont="true" applyBorder="true" applyAlignment="true" applyProtection="true">
      <alignment horizontal="left" vertical="bottom" textRotation="0" wrapText="true" indent="0" shrinkToFit="false"/>
      <protection locked="true" hidden="false"/>
    </xf>
    <xf numFmtId="164" fontId="5" fillId="0" borderId="0" xfId="0" applyFont="true" applyBorder="false" applyAlignment="true" applyProtection="true">
      <alignment horizontal="left" vertical="bottom" textRotation="0" wrapText="true" indent="0" shrinkToFit="false"/>
      <protection locked="true" hidden="false"/>
    </xf>
    <xf numFmtId="164" fontId="14" fillId="0" borderId="0" xfId="0" applyFont="true" applyBorder="false" applyAlignment="true" applyProtection="true">
      <alignment horizontal="left" vertical="bottom" textRotation="0" wrapText="true" indent="0" shrinkToFit="false"/>
      <protection locked="true" hidden="false"/>
    </xf>
    <xf numFmtId="164" fontId="19"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left" vertical="bottom" textRotation="0" wrapText="false" indent="0" shrinkToFit="false"/>
      <protection locked="true" hidden="false"/>
    </xf>
    <xf numFmtId="164" fontId="0" fillId="0" borderId="0" xfId="0" applyFont="true" applyBorder="false" applyAlignment="true" applyProtection="true">
      <alignment horizontal="left" vertical="center" textRotation="0" wrapText="false" indent="0" shrinkToFit="false"/>
      <protection locked="true" hidden="false"/>
    </xf>
    <xf numFmtId="164" fontId="20" fillId="0" borderId="0" xfId="0" applyFont="true" applyBorder="true" applyAlignment="true" applyProtection="true">
      <alignment horizontal="left" vertical="bottom" textRotation="0" wrapText="true" indent="0" shrinkToFit="false"/>
      <protection locked="true" hidden="false"/>
    </xf>
    <xf numFmtId="164" fontId="16" fillId="0" borderId="0" xfId="0" applyFont="true" applyBorder="false" applyAlignment="true" applyProtection="true">
      <alignment horizontal="general" vertical="bottom" textRotation="0" wrapText="false" indent="0" shrinkToFit="false"/>
      <protection locked="true" hidden="false"/>
    </xf>
    <xf numFmtId="164" fontId="10" fillId="0" borderId="0" xfId="0" applyFont="true" applyBorder="false" applyAlignment="true" applyProtection="true">
      <alignment horizontal="general" vertical="bottom" textRotation="0" wrapText="false" indent="0" shrinkToFit="false"/>
      <protection locked="true" hidden="false"/>
    </xf>
    <xf numFmtId="164" fontId="10" fillId="0" borderId="0" xfId="0" applyFont="true" applyBorder="false" applyAlignment="true" applyProtection="true">
      <alignment horizontal="right" vertical="bottom" textRotation="0" wrapText="false" indent="0" shrinkToFit="false"/>
      <protection locked="true" hidden="false"/>
    </xf>
    <xf numFmtId="169" fontId="12" fillId="0" borderId="1" xfId="0" applyFont="true" applyBorder="true" applyAlignment="true" applyProtection="true">
      <alignment horizontal="left" vertical="bottom" textRotation="0" wrapText="false" indent="0" shrinkToFit="false"/>
      <protection locked="true" hidden="false"/>
    </xf>
    <xf numFmtId="164" fontId="0" fillId="0" borderId="1" xfId="0" applyFont="true" applyBorder="true" applyAlignment="true" applyProtection="true">
      <alignment horizontal="general" vertical="bottom" textRotation="0" wrapText="false" indent="0" shrinkToFit="false"/>
      <protection locked="true" hidden="false"/>
    </xf>
    <xf numFmtId="169" fontId="12" fillId="0" borderId="1" xfId="0" applyFont="true" applyBorder="true" applyAlignment="true" applyProtection="true">
      <alignment horizontal="center" vertical="bottom" textRotation="0" wrapText="false" indent="0" shrinkToFit="false"/>
      <protection locked="true" hidden="false"/>
    </xf>
    <xf numFmtId="167" fontId="12" fillId="0" borderId="1" xfId="0" applyFont="true" applyBorder="true" applyAlignment="true" applyProtection="true">
      <alignment horizontal="general" vertical="bottom" textRotation="0" wrapText="false" indent="0" shrinkToFit="false"/>
      <protection locked="true" hidden="false"/>
    </xf>
    <xf numFmtId="164" fontId="12" fillId="0" borderId="0" xfId="0" applyFont="true" applyBorder="false" applyAlignment="true" applyProtection="true">
      <alignment horizontal="general" vertical="bottom" textRotation="0" wrapText="false" indent="0" shrinkToFit="false"/>
      <protection locked="true" hidden="false"/>
    </xf>
    <xf numFmtId="164" fontId="12" fillId="0" borderId="9" xfId="0" applyFont="true" applyBorder="true" applyAlignment="true" applyProtection="true">
      <alignment horizontal="general" vertical="center" textRotation="0" wrapText="false" indent="0" shrinkToFit="false"/>
      <protection locked="true" hidden="false"/>
    </xf>
    <xf numFmtId="164" fontId="21" fillId="0" borderId="0" xfId="0" applyFont="true" applyBorder="false" applyAlignment="true" applyProtection="true">
      <alignment horizontal="general" vertical="bottom" textRotation="0" wrapText="false" indent="0" shrinkToFit="false"/>
      <protection locked="true" hidden="false"/>
    </xf>
    <xf numFmtId="164" fontId="12" fillId="0" borderId="10" xfId="0" applyFont="true" applyBorder="true" applyAlignment="true" applyProtection="true">
      <alignment horizontal="center" vertical="center" textRotation="0" wrapText="false" indent="0" shrinkToFit="false"/>
      <protection locked="true" hidden="false"/>
    </xf>
    <xf numFmtId="170" fontId="0" fillId="0" borderId="1" xfId="0" applyFont="true" applyBorder="true" applyAlignment="true" applyProtection="true">
      <alignment horizontal="general" vertical="bottom" textRotation="0" wrapText="false" indent="0" shrinkToFit="false"/>
      <protection locked="true" hidden="false"/>
    </xf>
    <xf numFmtId="169" fontId="12" fillId="0" borderId="0" xfId="0" applyFont="true" applyBorder="true" applyAlignment="true" applyProtection="true">
      <alignment horizontal="left" vertical="bottom" textRotation="0" wrapText="true" indent="0" shrinkToFit="false"/>
      <protection locked="true" hidden="false"/>
    </xf>
    <xf numFmtId="169" fontId="12" fillId="0" borderId="0" xfId="0" applyFont="true" applyBorder="true" applyAlignment="true" applyProtection="true">
      <alignment horizontal="general" vertical="bottom" textRotation="0" wrapText="true" indent="0" shrinkToFit="false"/>
      <protection locked="true" hidden="false"/>
    </xf>
    <xf numFmtId="169" fontId="16" fillId="0" borderId="0" xfId="0" applyFont="true" applyBorder="true" applyAlignment="true" applyProtection="true">
      <alignment horizontal="left" vertical="bottom" textRotation="0" wrapText="true" indent="0" shrinkToFit="false"/>
      <protection locked="true" hidden="false"/>
    </xf>
    <xf numFmtId="169" fontId="16" fillId="0" borderId="0" xfId="0" applyFont="true" applyBorder="true" applyAlignment="true" applyProtection="true">
      <alignment horizontal="right" vertical="bottom" textRotation="0" wrapText="true" indent="0" shrinkToFit="false"/>
      <protection locked="true" hidden="false"/>
    </xf>
    <xf numFmtId="164" fontId="13" fillId="0" borderId="1" xfId="0" applyFont="true" applyBorder="true" applyAlignment="true" applyProtection="true">
      <alignment horizontal="center" vertical="bottom" textRotation="0" wrapText="false" indent="0" shrinkToFit="false"/>
      <protection locked="true" hidden="false"/>
    </xf>
    <xf numFmtId="164" fontId="12" fillId="0" borderId="1" xfId="0" applyFont="true" applyBorder="true" applyAlignment="true" applyProtection="true">
      <alignment horizontal="general" vertical="bottom" textRotation="0" wrapText="true" indent="0" shrinkToFit="false"/>
      <protection locked="true" hidden="false"/>
    </xf>
    <xf numFmtId="170" fontId="9" fillId="0" borderId="1" xfId="0" applyFont="true" applyBorder="true" applyAlignment="true" applyProtection="true">
      <alignment horizontal="general" vertical="center" textRotation="0" wrapText="false" indent="0" shrinkToFit="false"/>
      <protection locked="true" hidden="false"/>
    </xf>
    <xf numFmtId="164" fontId="9" fillId="0" borderId="1" xfId="0" applyFont="true" applyBorder="true" applyAlignment="true" applyProtection="true">
      <alignment horizontal="left" vertical="top" textRotation="0" wrapText="true" indent="0" shrinkToFit="false"/>
      <protection locked="true" hidden="false"/>
    </xf>
    <xf numFmtId="171" fontId="0" fillId="0" borderId="0" xfId="0" applyFont="true" applyBorder="false" applyAlignment="true" applyProtection="true">
      <alignment horizontal="general" vertical="bottom" textRotation="0" wrapText="false" indent="0" shrinkToFit="false"/>
      <protection locked="true" hidden="false"/>
    </xf>
    <xf numFmtId="164" fontId="12" fillId="0" borderId="1" xfId="0" applyFont="true" applyBorder="true" applyAlignment="true" applyProtection="true">
      <alignment horizontal="general" vertical="top" textRotation="0" wrapText="true" indent="0" shrinkToFit="false"/>
      <protection locked="true" hidden="false"/>
    </xf>
    <xf numFmtId="164" fontId="12" fillId="0" borderId="1" xfId="0" applyFont="true" applyBorder="true" applyAlignment="true" applyProtection="true">
      <alignment horizontal="left" vertical="center" textRotation="0" wrapText="true" indent="0" shrinkToFit="false"/>
      <protection locked="true" hidden="false"/>
    </xf>
    <xf numFmtId="170" fontId="9" fillId="0" borderId="9" xfId="0" applyFont="true" applyBorder="true" applyAlignment="true" applyProtection="true">
      <alignment horizontal="general" vertical="center" textRotation="0" wrapText="false" indent="0" shrinkToFit="false"/>
      <protection locked="true" hidden="false"/>
    </xf>
    <xf numFmtId="164" fontId="10" fillId="0" borderId="1" xfId="0" applyFont="true" applyBorder="true" applyAlignment="true" applyProtection="true">
      <alignment horizontal="left" vertical="bottom" textRotation="0" wrapText="false" indent="0" shrinkToFit="false"/>
      <protection locked="true" hidden="false"/>
    </xf>
    <xf numFmtId="164" fontId="12" fillId="0" borderId="7" xfId="0" applyFont="true" applyBorder="true" applyAlignment="true" applyProtection="true">
      <alignment horizontal="left" vertical="center" textRotation="0" wrapText="false" indent="0" shrinkToFit="false"/>
      <protection locked="true" hidden="false"/>
    </xf>
    <xf numFmtId="170" fontId="9" fillId="0" borderId="7" xfId="0" applyFont="true" applyBorder="true" applyAlignment="true" applyProtection="true">
      <alignment horizontal="general" vertical="center" textRotation="0" wrapText="false" indent="0" shrinkToFit="false"/>
      <protection locked="true" hidden="false"/>
    </xf>
    <xf numFmtId="170" fontId="0" fillId="0" borderId="1" xfId="0" applyFont="true" applyBorder="true" applyAlignment="true" applyProtection="true">
      <alignment horizontal="general" vertical="center" textRotation="0" wrapText="false" indent="0" shrinkToFit="false"/>
      <protection locked="true" hidden="false"/>
    </xf>
    <xf numFmtId="164" fontId="22" fillId="0" borderId="1" xfId="0" applyFont="true" applyBorder="true" applyAlignment="true" applyProtection="true">
      <alignment horizontal="general" vertical="bottom" textRotation="0" wrapText="false" indent="0" shrinkToFit="false"/>
      <protection locked="true" hidden="false"/>
    </xf>
    <xf numFmtId="170" fontId="22" fillId="0" borderId="1" xfId="0" applyFont="true" applyBorder="true" applyAlignment="true" applyProtection="true">
      <alignment horizontal="right" vertical="center" textRotation="0" wrapText="false" indent="0" shrinkToFit="false"/>
      <protection locked="true" hidden="false"/>
    </xf>
    <xf numFmtId="169" fontId="22" fillId="0" borderId="1" xfId="0" applyFont="true" applyBorder="true" applyAlignment="true" applyProtection="true">
      <alignment horizontal="left" vertical="bottom" textRotation="0" wrapText="false" indent="0" shrinkToFit="false"/>
      <protection locked="true" hidden="false"/>
    </xf>
    <xf numFmtId="170" fontId="22" fillId="0" borderId="1" xfId="0" applyFont="true" applyBorder="true" applyAlignment="true" applyProtection="true">
      <alignment horizontal="general" vertical="center" textRotation="0" wrapText="false" indent="0" shrinkToFit="false"/>
      <protection locked="true" hidden="false"/>
    </xf>
    <xf numFmtId="168" fontId="23" fillId="0" borderId="0" xfId="0" applyFont="true" applyBorder="true" applyAlignment="true" applyProtection="true">
      <alignment horizontal="left" vertical="bottom" textRotation="0" wrapText="true" indent="0" shrinkToFit="false"/>
      <protection locked="true" hidden="false"/>
    </xf>
    <xf numFmtId="170" fontId="5" fillId="0" borderId="0" xfId="0" applyFont="true" applyBorder="true" applyAlignment="true" applyProtection="true">
      <alignment horizontal="right" vertical="bottom" textRotation="0" wrapText="true" indent="0" shrinkToFit="false"/>
      <protection locked="true" hidden="false"/>
    </xf>
    <xf numFmtId="164" fontId="13" fillId="0" borderId="0" xfId="0" applyFont="true" applyBorder="true" applyAlignment="true" applyProtection="true">
      <alignment horizontal="left" vertical="bottom" textRotation="0" wrapText="true" indent="0" shrinkToFit="false"/>
      <protection locked="true" hidden="false"/>
    </xf>
    <xf numFmtId="170" fontId="13" fillId="0" borderId="0" xfId="0" applyFont="true" applyBorder="true" applyAlignment="true" applyProtection="true">
      <alignment horizontal="right" vertical="bottom" textRotation="0" wrapText="true" indent="0" shrinkToFit="false"/>
      <protection locked="true" hidden="false"/>
    </xf>
    <xf numFmtId="164" fontId="24" fillId="0" borderId="0" xfId="0" applyFont="true" applyBorder="false" applyAlignment="true" applyProtection="true">
      <alignment horizontal="general" vertical="bottom" textRotation="0" wrapText="false" indent="0" shrinkToFit="false"/>
      <protection locked="true" hidden="false"/>
    </xf>
    <xf numFmtId="170" fontId="24" fillId="0" borderId="0" xfId="0" applyFont="true" applyBorder="false" applyAlignment="true" applyProtection="true">
      <alignment horizontal="general" vertical="bottom" textRotation="0" wrapText="false" indent="0" shrinkToFit="false"/>
      <protection locked="false" hidden="false"/>
    </xf>
    <xf numFmtId="164" fontId="25" fillId="0" borderId="0" xfId="0" applyFont="true" applyBorder="true" applyAlignment="true" applyProtection="true">
      <alignment horizontal="center" vertical="bottom" textRotation="0" wrapText="false" indent="0" shrinkToFit="false"/>
      <protection locked="true" hidden="false"/>
    </xf>
    <xf numFmtId="164" fontId="25" fillId="0" borderId="0" xfId="0" applyFont="true" applyBorder="true" applyAlignment="true" applyProtection="true">
      <alignment horizontal="center" vertical="top" textRotation="0" wrapText="true" indent="0" shrinkToFit="false"/>
      <protection locked="true" hidden="false"/>
    </xf>
    <xf numFmtId="170" fontId="24" fillId="0" borderId="1" xfId="0" applyFont="true" applyBorder="true" applyAlignment="true" applyProtection="true">
      <alignment horizontal="right" vertical="bottom" textRotation="0" wrapText="true" indent="0" shrinkToFit="false"/>
      <protection locked="false" hidden="false"/>
    </xf>
    <xf numFmtId="164" fontId="24" fillId="0" borderId="0" xfId="0" applyFont="true" applyBorder="true" applyAlignment="true" applyProtection="true">
      <alignment horizontal="left" vertical="top" textRotation="0" wrapText="true" indent="0" shrinkToFit="false"/>
      <protection locked="true" hidden="false"/>
    </xf>
    <xf numFmtId="170" fontId="24" fillId="0" borderId="0" xfId="0" applyFont="true" applyBorder="true" applyAlignment="true" applyProtection="true">
      <alignment horizontal="right" vertical="bottom" textRotation="0" wrapText="true" indent="0" shrinkToFit="false"/>
      <protection locked="false" hidden="false"/>
    </xf>
    <xf numFmtId="164" fontId="24" fillId="0" borderId="0" xfId="0" applyFont="true" applyBorder="false" applyAlignment="true" applyProtection="true">
      <alignment horizontal="left" vertical="top" textRotation="0" wrapText="true" indent="0" shrinkToFit="false"/>
      <protection locked="true" hidden="false"/>
    </xf>
    <xf numFmtId="164" fontId="24" fillId="0" borderId="0" xfId="0" applyFont="true" applyBorder="true" applyAlignment="true" applyProtection="true">
      <alignment horizontal="left" vertical="center" textRotation="0" wrapText="true" indent="0" shrinkToFit="false"/>
      <protection locked="true" hidden="false"/>
    </xf>
    <xf numFmtId="166" fontId="24" fillId="0" borderId="0" xfId="0" applyFont="true" applyBorder="true" applyAlignment="true" applyProtection="true">
      <alignment horizontal="left" vertical="bottom" textRotation="0" wrapText="true" indent="0" shrinkToFit="false"/>
      <protection locked="true" hidden="false"/>
    </xf>
    <xf numFmtId="170" fontId="28" fillId="2" borderId="1" xfId="15" applyFont="true" applyBorder="true" applyAlignment="true" applyProtection="true">
      <alignment horizontal="center" vertical="center" textRotation="0" wrapText="false" indent="0" shrinkToFit="false"/>
      <protection locked="true" hidden="false"/>
    </xf>
    <xf numFmtId="172" fontId="24" fillId="0" borderId="0" xfId="15" applyFont="true" applyBorder="true" applyAlignment="true" applyProtection="true">
      <alignment horizontal="general" vertical="bottom" textRotation="0" wrapText="false" indent="0" shrinkToFit="false"/>
      <protection locked="true" hidden="false"/>
    </xf>
    <xf numFmtId="166" fontId="24" fillId="0" borderId="0" xfId="0" applyFont="true" applyBorder="true" applyAlignment="true" applyProtection="true">
      <alignment horizontal="left" vertical="top" textRotation="0" wrapText="true" indent="0" shrinkToFit="false"/>
      <protection locked="true" hidden="false"/>
    </xf>
    <xf numFmtId="164" fontId="24" fillId="2" borderId="0" xfId="0" applyFont="true" applyBorder="true" applyAlignment="true" applyProtection="true">
      <alignment horizontal="left" vertical="center" textRotation="0" wrapText="true" indent="0" shrinkToFit="false"/>
      <protection locked="true" hidden="false"/>
    </xf>
    <xf numFmtId="166" fontId="24" fillId="2" borderId="0" xfId="0" applyFont="true" applyBorder="true" applyAlignment="true" applyProtection="true">
      <alignment horizontal="left" vertical="center" textRotation="0" wrapText="true" indent="0" shrinkToFit="false"/>
      <protection locked="true" hidden="false"/>
    </xf>
    <xf numFmtId="173" fontId="28" fillId="2" borderId="1" xfId="15" applyFont="true" applyBorder="true" applyAlignment="true" applyProtection="true">
      <alignment horizontal="center" vertical="center" textRotation="0" wrapText="false" indent="0" shrinkToFit="false"/>
      <protection locked="true" hidden="false"/>
    </xf>
    <xf numFmtId="174" fontId="28" fillId="2" borderId="1" xfId="15" applyFont="true" applyBorder="true" applyAlignment="true" applyProtection="true">
      <alignment horizontal="center" vertical="center" textRotation="0" wrapText="false" indent="0" shrinkToFit="false"/>
      <protection locked="true" hidden="false"/>
    </xf>
    <xf numFmtId="164" fontId="24" fillId="2" borderId="1" xfId="0" applyFont="true" applyBorder="true" applyAlignment="true" applyProtection="true">
      <alignment horizontal="center" vertical="center" textRotation="0" wrapText="false" indent="0" shrinkToFit="false"/>
      <protection locked="true" hidden="false"/>
    </xf>
    <xf numFmtId="170" fontId="24" fillId="2" borderId="2" xfId="0" applyFont="true" applyBorder="true" applyAlignment="true" applyProtection="true">
      <alignment horizontal="center" vertical="center" textRotation="0" wrapText="true" indent="0" shrinkToFit="false"/>
      <protection locked="true" hidden="false"/>
    </xf>
    <xf numFmtId="170" fontId="24" fillId="2" borderId="1" xfId="0" applyFont="true" applyBorder="true" applyAlignment="true" applyProtection="true">
      <alignment horizontal="center" vertical="center" textRotation="0" wrapText="true" indent="0" shrinkToFit="false"/>
      <protection locked="true" hidden="false"/>
    </xf>
    <xf numFmtId="164" fontId="24" fillId="2" borderId="0" xfId="0" applyFont="true" applyBorder="true" applyAlignment="true" applyProtection="true">
      <alignment horizontal="center" vertical="bottom" textRotation="0" wrapText="true" indent="0" shrinkToFit="false"/>
      <protection locked="true" hidden="false"/>
    </xf>
    <xf numFmtId="164" fontId="25" fillId="2" borderId="1" xfId="0" applyFont="true" applyBorder="true" applyAlignment="true" applyProtection="true">
      <alignment horizontal="left" vertical="center" textRotation="0" wrapText="false" indent="0" shrinkToFit="false"/>
      <protection locked="true" hidden="false"/>
    </xf>
    <xf numFmtId="170" fontId="25" fillId="2" borderId="1" xfId="0" applyFont="true" applyBorder="true" applyAlignment="true" applyProtection="true">
      <alignment horizontal="center" vertical="center" textRotation="0" wrapText="true" indent="0" shrinkToFit="false"/>
      <protection locked="true" hidden="false"/>
    </xf>
    <xf numFmtId="164" fontId="29" fillId="2" borderId="1" xfId="0" applyFont="true" applyBorder="true" applyAlignment="true" applyProtection="true">
      <alignment horizontal="justify" vertical="bottom" textRotation="0" wrapText="true" indent="0" shrinkToFit="false"/>
      <protection locked="true" hidden="false"/>
    </xf>
    <xf numFmtId="170" fontId="24" fillId="2" borderId="2" xfId="0" applyFont="true" applyBorder="true" applyAlignment="true" applyProtection="true">
      <alignment horizontal="general" vertical="center" textRotation="0" wrapText="true" indent="0" shrinkToFit="false"/>
      <protection locked="true" hidden="false"/>
    </xf>
    <xf numFmtId="166" fontId="25" fillId="2" borderId="1" xfId="0" applyFont="true" applyBorder="true" applyAlignment="true" applyProtection="true">
      <alignment horizontal="left" vertical="bottom" textRotation="0" wrapText="true" indent="0" shrinkToFit="false"/>
      <protection locked="true" hidden="false"/>
    </xf>
    <xf numFmtId="164" fontId="24" fillId="2" borderId="0" xfId="0" applyFont="true" applyBorder="true" applyAlignment="true" applyProtection="true">
      <alignment horizontal="center" vertical="center" textRotation="0" wrapText="true" indent="0" shrinkToFit="false"/>
      <protection locked="true" hidden="false"/>
    </xf>
    <xf numFmtId="170" fontId="25" fillId="0" borderId="0" xfId="0" applyFont="true" applyBorder="false" applyAlignment="true" applyProtection="true">
      <alignment horizontal="center" vertical="bottom" textRotation="0" wrapText="false" indent="0" shrinkToFit="false"/>
      <protection locked="false" hidden="false"/>
    </xf>
    <xf numFmtId="168" fontId="24" fillId="0" borderId="0" xfId="15" applyFont="true" applyBorder="true" applyAlignment="true" applyProtection="true">
      <alignment horizontal="general" vertical="bottom" textRotation="0" wrapText="false" indent="0" shrinkToFit="false"/>
      <protection locked="true" hidden="false"/>
    </xf>
    <xf numFmtId="164" fontId="24" fillId="2" borderId="0" xfId="0" applyFont="true" applyBorder="true" applyAlignment="true" applyProtection="true">
      <alignment horizontal="left" vertical="top" textRotation="0" wrapText="true" indent="0" shrinkToFit="false"/>
      <protection locked="true" hidden="false"/>
    </xf>
    <xf numFmtId="168" fontId="25" fillId="0" borderId="0" xfId="0" applyFont="true" applyBorder="false" applyAlignment="true" applyProtection="true">
      <alignment horizontal="center" vertical="bottom" textRotation="0" wrapText="false" indent="0" shrinkToFit="false"/>
      <protection locked="false" hidden="false"/>
    </xf>
    <xf numFmtId="170" fontId="25" fillId="0" borderId="0" xfId="0" applyFont="true" applyBorder="false" applyAlignment="true" applyProtection="true">
      <alignment horizontal="general" vertical="bottom" textRotation="0" wrapText="false" indent="0" shrinkToFit="false"/>
      <protection locked="false" hidden="false"/>
    </xf>
    <xf numFmtId="166" fontId="25" fillId="0" borderId="0" xfId="0" applyFont="true" applyBorder="true" applyAlignment="true" applyProtection="true">
      <alignment horizontal="left" vertical="bottom" textRotation="0" wrapText="true" indent="0" shrinkToFit="false"/>
      <protection locked="true" hidden="false"/>
    </xf>
    <xf numFmtId="166" fontId="25" fillId="0" borderId="0" xfId="0" applyFont="true" applyBorder="true" applyAlignment="true" applyProtection="true">
      <alignment horizontal="left" vertical="center" textRotation="0" wrapText="true" indent="0" shrinkToFit="false"/>
      <protection locked="true" hidden="false"/>
    </xf>
    <xf numFmtId="170" fontId="24" fillId="0" borderId="0" xfId="0" applyFont="true" applyBorder="true" applyAlignment="true" applyProtection="true">
      <alignment horizontal="center" vertical="center" textRotation="0" wrapText="true" indent="0" shrinkToFit="false"/>
      <protection locked="true" hidden="false"/>
    </xf>
    <xf numFmtId="170" fontId="24" fillId="0" borderId="0" xfId="0" applyFont="true" applyBorder="true" applyAlignment="true" applyProtection="true">
      <alignment horizontal="left" vertical="center" textRotation="0" wrapText="true" indent="0" shrinkToFit="false"/>
      <protection locked="true" hidden="false"/>
    </xf>
    <xf numFmtId="175" fontId="28" fillId="2" borderId="0" xfId="15" applyFont="true" applyBorder="true" applyAlignment="true" applyProtection="true">
      <alignment horizontal="center" vertical="center" textRotation="0" wrapText="false" indent="0" shrinkToFit="false"/>
      <protection locked="true" hidden="false"/>
    </xf>
    <xf numFmtId="164" fontId="24" fillId="0" borderId="0" xfId="0" applyFont="true" applyBorder="true" applyAlignment="true" applyProtection="true">
      <alignment horizontal="general" vertical="bottom" textRotation="0" wrapText="true" indent="0" shrinkToFit="false"/>
      <protection locked="true" hidden="false"/>
    </xf>
    <xf numFmtId="170" fontId="25" fillId="0" borderId="0" xfId="15" applyFont="true" applyBorder="true" applyAlignment="true" applyProtection="true">
      <alignment horizontal="center" vertical="center" textRotation="0" wrapText="true" indent="0" shrinkToFit="false"/>
      <protection locked="true" hidden="false"/>
    </xf>
    <xf numFmtId="164" fontId="24" fillId="0" borderId="0" xfId="0" applyFont="true" applyBorder="true" applyAlignment="true" applyProtection="true">
      <alignment horizontal="center" vertical="center" textRotation="0" wrapText="true" indent="0" shrinkToFit="false"/>
      <protection locked="true" hidden="false"/>
    </xf>
    <xf numFmtId="164" fontId="30" fillId="0" borderId="0" xfId="0" applyFont="true" applyBorder="true" applyAlignment="true" applyProtection="true">
      <alignment horizontal="left" vertical="bottom" textRotation="0" wrapText="true" indent="0" shrinkToFit="false"/>
      <protection locked="true" hidden="false"/>
    </xf>
    <xf numFmtId="170" fontId="31" fillId="0" borderId="0" xfId="0" applyFont="true" applyBorder="false" applyAlignment="true" applyProtection="true">
      <alignment horizontal="general" vertical="bottom" textRotation="0" wrapText="false" indent="0" shrinkToFit="false"/>
      <protection locked="false" hidden="false"/>
    </xf>
    <xf numFmtId="164" fontId="31" fillId="0" borderId="0" xfId="0" applyFont="true" applyBorder="false" applyAlignment="true" applyProtection="true">
      <alignment horizontal="general" vertical="bottom" textRotation="0" wrapText="false" indent="0" shrinkToFit="false"/>
      <protection locked="true" hidden="false"/>
    </xf>
    <xf numFmtId="164" fontId="31" fillId="0" borderId="0" xfId="0" applyFont="true" applyBorder="true" applyAlignment="true" applyProtection="true">
      <alignment horizontal="left" vertical="bottom" textRotation="0" wrapText="true" indent="0" shrinkToFit="false"/>
      <protection locked="true" hidden="false"/>
    </xf>
    <xf numFmtId="164" fontId="24" fillId="0" borderId="0" xfId="0" applyFont="true" applyBorder="true" applyAlignment="true" applyProtection="true">
      <alignment horizontal="left" vertical="bottom" textRotation="0" wrapText="true" indent="0" shrinkToFit="false"/>
      <protection locked="true" hidden="false"/>
    </xf>
    <xf numFmtId="170" fontId="25" fillId="0" borderId="0" xfId="0" applyFont="true" applyBorder="false" applyAlignment="true" applyProtection="true">
      <alignment horizontal="left" vertical="bottom" textRotation="0" wrapText="false" indent="0" shrinkToFit="false"/>
      <protection locked="false" hidden="false"/>
    </xf>
    <xf numFmtId="164" fontId="25" fillId="0" borderId="0" xfId="0" applyFont="true" applyBorder="false" applyAlignment="true" applyProtection="true">
      <alignment horizontal="left" vertical="bottom" textRotation="0" wrapText="false" indent="0" shrinkToFit="false"/>
      <protection locked="true" hidden="false"/>
    </xf>
    <xf numFmtId="164" fontId="32" fillId="0" borderId="0" xfId="0" applyFont="true" applyBorder="true" applyAlignment="true" applyProtection="true">
      <alignment horizontal="left" vertical="bottom" textRotation="0" wrapText="true" indent="0" shrinkToFit="false"/>
      <protection locked="true" hidden="false"/>
    </xf>
    <xf numFmtId="164" fontId="33" fillId="0" borderId="0" xfId="0" applyFont="true" applyBorder="true" applyAlignment="true" applyProtection="true">
      <alignment horizontal="left" vertical="bottom" textRotation="0" wrapText="true" indent="0" shrinkToFit="false"/>
      <protection locked="true" hidden="false"/>
    </xf>
    <xf numFmtId="164" fontId="25" fillId="0" borderId="0" xfId="0" applyFont="true" applyBorder="true" applyAlignment="true" applyProtection="true">
      <alignment horizontal="left" vertical="bottom"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24" fillId="0" borderId="0" xfId="0" applyFont="true" applyBorder="true" applyAlignment="true" applyProtection="true">
      <alignment horizontal="right" vertical="bottom" textRotation="0" wrapText="true" indent="0" shrinkToFit="false"/>
      <protection locked="true" hidden="false"/>
    </xf>
    <xf numFmtId="164" fontId="25" fillId="0" borderId="1" xfId="0" applyFont="true" applyBorder="true" applyAlignment="true" applyProtection="true">
      <alignment horizontal="center" vertical="center" textRotation="0" wrapText="false" indent="0" shrinkToFit="false"/>
      <protection locked="true" hidden="false"/>
    </xf>
    <xf numFmtId="164" fontId="24" fillId="0" borderId="1" xfId="0" applyFont="true" applyBorder="true" applyAlignment="true" applyProtection="true">
      <alignment horizontal="center" vertical="center" textRotation="0" wrapText="false" indent="0" shrinkToFit="false"/>
      <protection locked="true" hidden="false"/>
    </xf>
    <xf numFmtId="169" fontId="24" fillId="0" borderId="2" xfId="0" applyFont="true" applyBorder="true" applyAlignment="true" applyProtection="true">
      <alignment horizontal="left" vertical="bottom" textRotation="0" wrapText="false" indent="0" shrinkToFit="false"/>
      <protection locked="true" hidden="false"/>
    </xf>
    <xf numFmtId="169" fontId="24" fillId="0" borderId="8" xfId="0" applyFont="true" applyBorder="true" applyAlignment="true" applyProtection="true">
      <alignment horizontal="left" vertical="bottom" textRotation="0" wrapText="false" indent="0" shrinkToFit="false"/>
      <protection locked="true" hidden="false"/>
    </xf>
    <xf numFmtId="170" fontId="24" fillId="0" borderId="1" xfId="0" applyFont="true" applyBorder="true" applyAlignment="true" applyProtection="true">
      <alignment horizontal="right" vertical="bottom" textRotation="0" wrapText="false" indent="0" shrinkToFit="false"/>
      <protection locked="true" hidden="false"/>
    </xf>
    <xf numFmtId="174" fontId="24" fillId="0" borderId="1" xfId="0" applyFont="true" applyBorder="true" applyAlignment="true" applyProtection="true">
      <alignment horizontal="right" vertical="bottom" textRotation="0" wrapText="false" indent="0" shrinkToFit="false"/>
      <protection locked="true" hidden="false"/>
    </xf>
    <xf numFmtId="170" fontId="24" fillId="0" borderId="1" xfId="0" applyFont="true" applyBorder="true" applyAlignment="true" applyProtection="true">
      <alignment horizontal="center" vertical="bottom" textRotation="0" wrapText="false" indent="0" shrinkToFit="false"/>
      <protection locked="true" hidden="false"/>
    </xf>
    <xf numFmtId="164" fontId="34" fillId="0" borderId="0" xfId="0" applyFont="true" applyBorder="false" applyAlignment="true" applyProtection="true">
      <alignment horizontal="left" vertical="bottom" textRotation="0" wrapText="false" indent="0" shrinkToFit="false"/>
      <protection locked="true" hidden="false"/>
    </xf>
    <xf numFmtId="164" fontId="35" fillId="0" borderId="0" xfId="0" applyFont="true" applyBorder="false" applyAlignment="true" applyProtection="true">
      <alignment horizontal="general" vertical="bottom" textRotation="0" wrapText="false" indent="0" shrinkToFit="false"/>
      <protection locked="true" hidden="false"/>
    </xf>
    <xf numFmtId="169" fontId="24" fillId="0" borderId="11" xfId="0" applyFont="true" applyBorder="true" applyAlignment="true" applyProtection="true">
      <alignment horizontal="left" vertical="bottom" textRotation="0" wrapText="false" indent="0" shrinkToFit="false"/>
      <protection locked="true" hidden="false"/>
    </xf>
    <xf numFmtId="164" fontId="25" fillId="0" borderId="11" xfId="0" applyFont="true" applyBorder="true" applyAlignment="true" applyProtection="true">
      <alignment horizontal="center" vertical="center" textRotation="0" wrapText="false" indent="0" shrinkToFit="false"/>
      <protection locked="true" hidden="false"/>
    </xf>
    <xf numFmtId="164" fontId="24" fillId="0" borderId="1" xfId="0" applyFont="true" applyBorder="true" applyAlignment="true" applyProtection="true">
      <alignment horizontal="right" vertical="center" textRotation="0" wrapText="false" indent="0" shrinkToFit="false"/>
      <protection locked="true" hidden="false"/>
    </xf>
    <xf numFmtId="174" fontId="24" fillId="0" borderId="1" xfId="0" applyFont="true" applyBorder="true" applyAlignment="true" applyProtection="true">
      <alignment horizontal="right" vertical="center" textRotation="0" wrapText="false" indent="0" shrinkToFit="false"/>
      <protection locked="true" hidden="false"/>
    </xf>
    <xf numFmtId="170" fontId="36" fillId="0" borderId="0" xfId="0" applyFont="true" applyBorder="true" applyAlignment="true" applyProtection="true">
      <alignment horizontal="center" vertical="bottom" textRotation="0" wrapText="true" indent="0" shrinkToFit="false"/>
      <protection locked="true" hidden="false"/>
    </xf>
    <xf numFmtId="164" fontId="35" fillId="0" borderId="0" xfId="0" applyFont="true" applyBorder="true" applyAlignment="true" applyProtection="true">
      <alignment horizontal="general" vertical="bottom" textRotation="0" wrapText="false" indent="0" shrinkToFit="false"/>
      <protection locked="true" hidden="false"/>
    </xf>
    <xf numFmtId="164" fontId="37" fillId="0" borderId="0" xfId="0" applyFont="true" applyBorder="true" applyAlignment="true" applyProtection="true">
      <alignment horizontal="general" vertical="bottom" textRotation="0" wrapText="false" indent="0" shrinkToFit="false"/>
      <protection locked="true" hidden="false"/>
    </xf>
    <xf numFmtId="164" fontId="37" fillId="0" borderId="0" xfId="0" applyFont="true" applyBorder="false" applyAlignment="true" applyProtection="true">
      <alignment horizontal="general" vertical="bottom" textRotation="0" wrapText="false" indent="0" shrinkToFit="false"/>
      <protection locked="true" hidden="false"/>
    </xf>
    <xf numFmtId="164" fontId="38" fillId="0" borderId="0" xfId="0" applyFont="true" applyBorder="false" applyAlignment="true" applyProtection="true">
      <alignment horizontal="left" vertical="bottom" textRotation="0" wrapText="false" indent="0" shrinkToFit="false"/>
      <protection locked="true" hidden="false"/>
    </xf>
    <xf numFmtId="170" fontId="24" fillId="0" borderId="1" xfId="0" applyFont="true" applyBorder="true" applyAlignment="true" applyProtection="true">
      <alignment horizontal="right" vertical="center" textRotation="0" wrapText="false" indent="0" shrinkToFit="false"/>
      <protection locked="true" hidden="false"/>
    </xf>
    <xf numFmtId="170" fontId="24" fillId="0" borderId="1" xfId="0" applyFont="true" applyBorder="true" applyAlignment="true" applyProtection="true">
      <alignment horizontal="right" vertical="bottom" textRotation="0" wrapText="true" indent="0" shrinkToFit="false"/>
      <protection locked="true" hidden="false"/>
    </xf>
    <xf numFmtId="170" fontId="24" fillId="0" borderId="1" xfId="0" applyFont="true" applyBorder="true" applyAlignment="true" applyProtection="true">
      <alignment horizontal="general" vertical="bottom" textRotation="0" wrapText="false" indent="0" shrinkToFit="false"/>
      <protection locked="true" hidden="false"/>
    </xf>
    <xf numFmtId="169" fontId="39" fillId="0" borderId="1" xfId="0" applyFont="true" applyBorder="true" applyAlignment="true" applyProtection="true">
      <alignment horizontal="general" vertical="bottom" textRotation="0" wrapText="false" indent="0" shrinkToFit="false"/>
      <protection locked="true" hidden="false"/>
    </xf>
    <xf numFmtId="169" fontId="39" fillId="0" borderId="1" xfId="0" applyFont="true" applyBorder="true" applyAlignment="true" applyProtection="true">
      <alignment horizontal="center" vertical="bottom" textRotation="0" wrapText="false" indent="0" shrinkToFit="false"/>
      <protection locked="true" hidden="false"/>
    </xf>
    <xf numFmtId="164" fontId="39" fillId="0" borderId="1" xfId="0" applyFont="true" applyBorder="true" applyAlignment="true" applyProtection="true">
      <alignment horizontal="general" vertical="bottom" textRotation="0" wrapText="false" indent="0" shrinkToFit="false"/>
      <protection locked="true" hidden="false"/>
    </xf>
    <xf numFmtId="174" fontId="39" fillId="0" borderId="1" xfId="0" applyFont="true" applyBorder="true" applyAlignment="true" applyProtection="true">
      <alignment horizontal="general" vertical="bottom" textRotation="0" wrapText="false" indent="0" shrinkToFit="false"/>
      <protection locked="true" hidden="false"/>
    </xf>
    <xf numFmtId="164" fontId="39" fillId="0" borderId="1" xfId="0" applyFont="true" applyBorder="true" applyAlignment="true" applyProtection="true">
      <alignment horizontal="center" vertical="bottom" textRotation="0" wrapText="false" indent="0" shrinkToFit="false"/>
      <protection locked="true" hidden="false"/>
    </xf>
    <xf numFmtId="164" fontId="25" fillId="0" borderId="0" xfId="0" applyFont="true" applyBorder="true" applyAlignment="true" applyProtection="true">
      <alignment horizontal="general" vertical="bottom" textRotation="0" wrapText="true" indent="0" shrinkToFit="false"/>
      <protection locked="true" hidden="false"/>
    </xf>
    <xf numFmtId="164" fontId="24" fillId="0" borderId="0" xfId="0" applyFont="true" applyBorder="false" applyAlignment="true" applyProtection="true">
      <alignment horizontal="general" vertical="bottom" textRotation="0" wrapText="true" indent="0" shrinkToFit="false"/>
      <protection locked="true" hidden="false"/>
    </xf>
    <xf numFmtId="164" fontId="40" fillId="0" borderId="0" xfId="0" applyFont="true" applyBorder="true" applyAlignment="true" applyProtection="true">
      <alignment horizontal="left" vertical="bottom" textRotation="0" wrapText="true" indent="0" shrinkToFit="false"/>
      <protection locked="true" hidden="false"/>
    </xf>
    <xf numFmtId="164" fontId="26" fillId="0" borderId="0" xfId="0" applyFont="true" applyBorder="true" applyAlignment="true" applyProtection="true">
      <alignment horizontal="left" vertical="bottom" textRotation="0" wrapText="true" indent="0" shrinkToFit="false"/>
      <protection locked="true" hidden="false"/>
    </xf>
    <xf numFmtId="164" fontId="25" fillId="0" borderId="0" xfId="0" applyFont="true" applyBorder="true" applyAlignment="true" applyProtection="true">
      <alignment horizontal="left" vertical="top" textRotation="0" wrapText="true" indent="0" shrinkToFit="false"/>
      <protection locked="true" hidden="false"/>
    </xf>
    <xf numFmtId="164" fontId="24" fillId="0" borderId="0" xfId="0" applyFont="true" applyBorder="true" applyAlignment="true" applyProtection="true">
      <alignment horizontal="right" vertical="top" textRotation="0" wrapText="true" indent="0" shrinkToFit="false"/>
      <protection locked="true" hidden="false"/>
    </xf>
    <xf numFmtId="164" fontId="24" fillId="0" borderId="0" xfId="0" applyFont="true" applyBorder="true" applyAlignment="true" applyProtection="true">
      <alignment horizontal="general" vertical="bottom" textRotation="0" wrapText="false" indent="0" shrinkToFit="false"/>
      <protection locked="true" hidden="false"/>
    </xf>
    <xf numFmtId="170" fontId="37" fillId="0" borderId="0" xfId="0" applyFont="true" applyBorder="true" applyAlignment="true" applyProtection="true">
      <alignment horizontal="general" vertical="bottom" textRotation="0" wrapText="false" indent="0" shrinkToFit="false"/>
      <protection locked="true" hidden="false"/>
    </xf>
    <xf numFmtId="170" fontId="35" fillId="0" borderId="0" xfId="0" applyFont="true" applyBorder="true" applyAlignment="true" applyProtection="true">
      <alignment horizontal="general" vertical="bottom" textRotation="0" wrapText="false" indent="0" shrinkToFit="false"/>
      <protection locked="true" hidden="false"/>
    </xf>
    <xf numFmtId="164" fontId="41" fillId="0" borderId="0" xfId="0" applyFont="true" applyBorder="true" applyAlignment="true" applyProtection="true">
      <alignment horizontal="general" vertical="bottom" textRotation="0" wrapText="false" indent="0" shrinkToFit="false"/>
      <protection locked="true" hidden="false"/>
    </xf>
    <xf numFmtId="164" fontId="41" fillId="0" borderId="0" xfId="0" applyFont="true" applyBorder="false" applyAlignment="true" applyProtection="true">
      <alignment horizontal="general" vertical="bottom" textRotation="0" wrapText="false" indent="0" shrinkToFit="false"/>
      <protection locked="true" hidden="false"/>
    </xf>
    <xf numFmtId="164" fontId="25" fillId="0" borderId="0" xfId="0" applyFont="true" applyBorder="false" applyAlignment="true" applyProtection="true">
      <alignment horizontal="general" vertical="bottom" textRotation="0" wrapText="false" indent="0" shrinkToFit="false"/>
      <protection locked="true" hidden="false"/>
    </xf>
    <xf numFmtId="164" fontId="38" fillId="0" borderId="0" xfId="0" applyFont="true" applyBorder="false" applyAlignment="true" applyProtection="true">
      <alignment horizontal="general" vertical="bottom" textRotation="0" wrapText="false" indent="0" shrinkToFit="false"/>
      <protection locked="true" hidden="false"/>
    </xf>
    <xf numFmtId="164" fontId="34" fillId="0" borderId="0" xfId="0" applyFont="true" applyBorder="false" applyAlignment="true" applyProtection="true">
      <alignment horizontal="general" vertical="bottom" textRotation="0" wrapText="false" indent="0" shrinkToFit="false"/>
      <protection locked="true" hidden="false"/>
    </xf>
    <xf numFmtId="164" fontId="24" fillId="0" borderId="2" xfId="0" applyFont="true" applyBorder="true" applyAlignment="true" applyProtection="true">
      <alignment horizontal="left" vertical="center" textRotation="0" wrapText="false" indent="0" shrinkToFit="false"/>
      <protection locked="true" hidden="false"/>
    </xf>
    <xf numFmtId="168" fontId="24" fillId="0" borderId="1" xfId="0" applyFont="true" applyBorder="true" applyAlignment="true" applyProtection="true">
      <alignment horizontal="right" vertical="bottom" textRotation="0" wrapText="false" indent="0" shrinkToFit="false"/>
      <protection locked="true" hidden="false"/>
    </xf>
    <xf numFmtId="169" fontId="24" fillId="0" borderId="2" xfId="0" applyFont="true" applyBorder="true" applyAlignment="true" applyProtection="true">
      <alignment horizontal="center" vertical="bottom" textRotation="0" wrapText="false" indent="0" shrinkToFit="false"/>
      <protection locked="true" hidden="false"/>
    </xf>
    <xf numFmtId="170" fontId="24" fillId="3" borderId="0" xfId="0" applyFont="true" applyBorder="false" applyAlignment="true" applyProtection="true">
      <alignment horizontal="general" vertical="bottom" textRotation="0" wrapText="false" indent="0" shrinkToFit="false"/>
      <protection locked="false" hidden="false"/>
    </xf>
    <xf numFmtId="164" fontId="24" fillId="3" borderId="0" xfId="0" applyFont="true" applyBorder="false" applyAlignment="true" applyProtection="true">
      <alignment horizontal="general" vertical="bottom" textRotation="0" wrapText="false" indent="0" shrinkToFit="false"/>
      <protection locked="true" hidden="false"/>
    </xf>
    <xf numFmtId="164" fontId="37" fillId="3" borderId="0" xfId="0" applyFont="true" applyBorder="true" applyAlignment="true" applyProtection="true">
      <alignment horizontal="general" vertical="bottom" textRotation="0" wrapText="false" indent="0" shrinkToFit="false"/>
      <protection locked="true" hidden="false"/>
    </xf>
    <xf numFmtId="164" fontId="37" fillId="3" borderId="0" xfId="0" applyFont="true" applyBorder="false" applyAlignment="true" applyProtection="true">
      <alignment horizontal="general" vertical="bottom" textRotation="0" wrapText="false" indent="0" shrinkToFit="false"/>
      <protection locked="true" hidden="false"/>
    </xf>
    <xf numFmtId="164" fontId="35" fillId="3" borderId="0" xfId="0" applyFont="true" applyBorder="true" applyAlignment="true" applyProtection="true">
      <alignment horizontal="general" vertical="bottom" textRotation="0" wrapText="false" indent="0" shrinkToFit="false"/>
      <protection locked="true" hidden="false"/>
    </xf>
    <xf numFmtId="164" fontId="35" fillId="3" borderId="0" xfId="0" applyFont="true" applyBorder="false" applyAlignment="true" applyProtection="true">
      <alignment horizontal="general" vertical="bottom" textRotation="0" wrapText="false" indent="0" shrinkToFit="false"/>
      <protection locked="true" hidden="false"/>
    </xf>
    <xf numFmtId="170" fontId="39" fillId="0" borderId="1" xfId="0" applyFont="true" applyBorder="true" applyAlignment="true" applyProtection="true">
      <alignment horizontal="general" vertical="bottom" textRotation="0" wrapText="false" indent="0" shrinkToFit="false"/>
      <protection locked="true" hidden="false"/>
    </xf>
    <xf numFmtId="171" fontId="24" fillId="0" borderId="0" xfId="0" applyFont="true" applyBorder="true" applyAlignment="true" applyProtection="true">
      <alignment horizontal="general" vertical="bottom" textRotation="0" wrapText="false" indent="0" shrinkToFit="false"/>
      <protection locked="true" hidden="false"/>
    </xf>
    <xf numFmtId="169" fontId="39" fillId="0" borderId="0" xfId="0" applyFont="true" applyBorder="true" applyAlignment="true" applyProtection="true">
      <alignment horizontal="center" vertical="bottom" textRotation="0" wrapText="false" indent="0" shrinkToFit="false"/>
      <protection locked="true" hidden="false"/>
    </xf>
    <xf numFmtId="164" fontId="39" fillId="0" borderId="0" xfId="0" applyFont="true" applyBorder="true" applyAlignment="true" applyProtection="true">
      <alignment horizontal="general" vertical="bottom" textRotation="0" wrapText="false" indent="0" shrinkToFit="false"/>
      <protection locked="true" hidden="false"/>
    </xf>
    <xf numFmtId="168" fontId="39" fillId="0" borderId="0" xfId="0" applyFont="true" applyBorder="true" applyAlignment="true" applyProtection="true">
      <alignment horizontal="general" vertical="bottom" textRotation="0" wrapText="false" indent="0" shrinkToFit="false"/>
      <protection locked="true" hidden="false"/>
    </xf>
    <xf numFmtId="170" fontId="39" fillId="0" borderId="0" xfId="0" applyFont="true" applyBorder="true" applyAlignment="true" applyProtection="true">
      <alignment horizontal="general" vertical="bottom" textRotation="0" wrapText="false" indent="0" shrinkToFit="false"/>
      <protection locked="true" hidden="false"/>
    </xf>
    <xf numFmtId="170" fontId="24" fillId="0" borderId="0" xfId="0" applyFont="true" applyBorder="true" applyAlignment="true" applyProtection="true">
      <alignment horizontal="general" vertical="bottom" textRotation="0" wrapText="false" indent="0" shrinkToFit="false"/>
      <protection locked="true" hidden="false"/>
    </xf>
    <xf numFmtId="169" fontId="40" fillId="0" borderId="0" xfId="0" applyFont="true" applyBorder="true" applyAlignment="true" applyProtection="true">
      <alignment horizontal="left" vertical="bottom" textRotation="0" wrapText="true" indent="0" shrinkToFit="false"/>
      <protection locked="true" hidden="false"/>
    </xf>
    <xf numFmtId="170" fontId="24" fillId="0" borderId="0" xfId="0" applyFont="true" applyBorder="false" applyAlignment="true" applyProtection="true">
      <alignment horizontal="general" vertical="bottom" textRotation="0" wrapText="false" indent="0" shrinkToFit="false"/>
      <protection locked="true" hidden="false"/>
    </xf>
    <xf numFmtId="168" fontId="24" fillId="0" borderId="0" xfId="0" applyFont="true" applyBorder="true" applyAlignment="true" applyProtection="true">
      <alignment horizontal="left" vertical="bottom" textRotation="0" wrapText="true" indent="0" shrinkToFit="false"/>
      <protection locked="true" hidden="false"/>
    </xf>
    <xf numFmtId="168" fontId="24" fillId="0" borderId="12" xfId="0" applyFont="true" applyBorder="true" applyAlignment="true" applyProtection="true">
      <alignment horizontal="left" vertical="bottom" textRotation="0" wrapText="true" indent="0" shrinkToFit="false"/>
      <protection locked="true" hidden="false"/>
    </xf>
    <xf numFmtId="168" fontId="24" fillId="0" borderId="0" xfId="0" applyFont="true" applyBorder="true" applyAlignment="true" applyProtection="true">
      <alignment horizontal="right" vertical="bottom" textRotation="0" wrapText="true" indent="0" shrinkToFit="false"/>
      <protection locked="true" hidden="false"/>
    </xf>
    <xf numFmtId="170" fontId="24" fillId="0" borderId="0" xfId="15" applyFont="true" applyBorder="true" applyAlignment="true" applyProtection="true">
      <alignment horizontal="general" vertical="bottom" textRotation="0" wrapText="false" indent="0" shrinkToFit="false"/>
      <protection locked="false" hidden="false"/>
    </xf>
    <xf numFmtId="164" fontId="25" fillId="0" borderId="1" xfId="0" applyFont="true" applyBorder="true" applyAlignment="true" applyProtection="true">
      <alignment horizontal="center" vertical="bottom" textRotation="0" wrapText="false" indent="0" shrinkToFit="false"/>
      <protection locked="true" hidden="false"/>
    </xf>
    <xf numFmtId="164" fontId="24" fillId="0" borderId="1" xfId="0" applyFont="true" applyBorder="true" applyAlignment="true" applyProtection="true">
      <alignment horizontal="left" vertical="center" textRotation="0" wrapText="true" indent="0" shrinkToFit="false"/>
      <protection locked="true" hidden="false"/>
    </xf>
    <xf numFmtId="170" fontId="24" fillId="0" borderId="1" xfId="15" applyFont="true" applyBorder="true" applyAlignment="true" applyProtection="true">
      <alignment horizontal="general" vertical="center" textRotation="0" wrapText="false" indent="0" shrinkToFit="false"/>
      <protection locked="true" hidden="false"/>
    </xf>
    <xf numFmtId="170" fontId="24" fillId="0" borderId="1" xfId="0" applyFont="true" applyBorder="true" applyAlignment="true" applyProtection="true">
      <alignment horizontal="left" vertical="center" textRotation="0" wrapText="true" indent="0" shrinkToFit="false"/>
      <protection locked="true" hidden="false"/>
    </xf>
    <xf numFmtId="170" fontId="24" fillId="0" borderId="1" xfId="15" applyFont="true" applyBorder="true" applyAlignment="true" applyProtection="true">
      <alignment horizontal="center" vertical="center" textRotation="0" wrapText="false" indent="0" shrinkToFit="false"/>
      <protection locked="true" hidden="false"/>
    </xf>
    <xf numFmtId="170" fontId="24" fillId="0" borderId="0" xfId="0" applyFont="true" applyBorder="true" applyAlignment="true" applyProtection="true">
      <alignment horizontal="general" vertical="bottom" textRotation="0" wrapText="false" indent="0" shrinkToFit="false"/>
      <protection locked="false" hidden="false"/>
    </xf>
    <xf numFmtId="164" fontId="24" fillId="0" borderId="1" xfId="0" applyFont="true" applyBorder="true" applyAlignment="true" applyProtection="true">
      <alignment horizontal="general" vertical="bottom" textRotation="0" wrapText="true" indent="0" shrinkToFit="false"/>
      <protection locked="true" hidden="false"/>
    </xf>
    <xf numFmtId="170" fontId="24" fillId="0" borderId="1" xfId="15" applyFont="true" applyBorder="true" applyAlignment="true" applyProtection="true">
      <alignment horizontal="right" vertical="center" textRotation="0" wrapText="false" indent="0" shrinkToFit="false"/>
      <protection locked="true" hidden="false"/>
    </xf>
    <xf numFmtId="168" fontId="24" fillId="0" borderId="0" xfId="0" applyFont="true" applyBorder="false" applyAlignment="true" applyProtection="true">
      <alignment horizontal="general" vertical="bottom" textRotation="0" wrapText="false" indent="0" shrinkToFit="false"/>
      <protection locked="false" hidden="false"/>
    </xf>
    <xf numFmtId="168" fontId="24" fillId="0" borderId="0" xfId="0" applyFont="true" applyBorder="false" applyAlignment="true" applyProtection="true">
      <alignment horizontal="general" vertical="bottom" textRotation="0" wrapText="false" indent="0" shrinkToFit="false"/>
      <protection locked="true" hidden="false"/>
    </xf>
    <xf numFmtId="164" fontId="24" fillId="0" borderId="9" xfId="0" applyFont="true" applyBorder="true" applyAlignment="true" applyProtection="true">
      <alignment horizontal="general" vertical="top" textRotation="0" wrapText="true" indent="0" shrinkToFit="false"/>
      <protection locked="true" hidden="false"/>
    </xf>
    <xf numFmtId="170" fontId="24" fillId="0" borderId="13" xfId="15" applyFont="true" applyBorder="true" applyAlignment="true" applyProtection="true">
      <alignment horizontal="right" vertical="top" textRotation="0" wrapText="false" indent="0" shrinkToFit="false"/>
      <protection locked="true" hidden="false"/>
    </xf>
    <xf numFmtId="170" fontId="24" fillId="0" borderId="13" xfId="0" applyFont="true" applyBorder="true" applyAlignment="true" applyProtection="true">
      <alignment horizontal="left" vertical="center" textRotation="0" wrapText="true" indent="0" shrinkToFit="false"/>
      <protection locked="true" hidden="false"/>
    </xf>
    <xf numFmtId="170" fontId="24" fillId="0" borderId="13" xfId="15" applyFont="true" applyBorder="true" applyAlignment="true" applyProtection="true">
      <alignment horizontal="center" vertical="center" textRotation="0" wrapText="false" indent="0" shrinkToFit="false"/>
      <protection locked="true" hidden="false"/>
    </xf>
    <xf numFmtId="164" fontId="24" fillId="0" borderId="1" xfId="0" applyFont="true" applyBorder="true" applyAlignment="true" applyProtection="true">
      <alignment horizontal="general" vertical="top" textRotation="0" wrapText="true" indent="0" shrinkToFit="false"/>
      <protection locked="true" hidden="false"/>
    </xf>
    <xf numFmtId="170" fontId="24" fillId="0" borderId="1" xfId="15" applyFont="true" applyBorder="true" applyAlignment="true" applyProtection="true">
      <alignment horizontal="right" vertical="top" textRotation="0" wrapText="false" indent="0" shrinkToFit="false"/>
      <protection locked="true" hidden="false"/>
    </xf>
    <xf numFmtId="170" fontId="24" fillId="0" borderId="1" xfId="0" applyFont="true" applyBorder="true" applyAlignment="true" applyProtection="true">
      <alignment horizontal="left" vertical="top" textRotation="0" wrapText="true" indent="0" shrinkToFit="false"/>
      <protection locked="true" hidden="false"/>
    </xf>
    <xf numFmtId="176" fontId="24" fillId="0" borderId="0" xfId="0" applyFont="true" applyBorder="false" applyAlignment="true" applyProtection="true">
      <alignment horizontal="general" vertical="bottom" textRotation="0" wrapText="false" indent="0" shrinkToFit="false"/>
      <protection locked="false" hidden="false"/>
    </xf>
    <xf numFmtId="177" fontId="24" fillId="0" borderId="1" xfId="0" applyFont="true" applyBorder="true" applyAlignment="true" applyProtection="true">
      <alignment horizontal="left" vertical="top" textRotation="0" wrapText="true" indent="0" shrinkToFit="false"/>
      <protection locked="true" hidden="false"/>
    </xf>
    <xf numFmtId="178" fontId="24" fillId="0" borderId="1" xfId="15" applyFont="true" applyBorder="true" applyAlignment="true" applyProtection="true">
      <alignment horizontal="right" vertical="center" textRotation="0" wrapText="false" indent="0" shrinkToFit="false"/>
      <protection locked="true" hidden="false"/>
    </xf>
    <xf numFmtId="164" fontId="39" fillId="0" borderId="1" xfId="0" applyFont="true" applyBorder="true" applyAlignment="true" applyProtection="true">
      <alignment horizontal="left" vertical="bottom" textRotation="0" wrapText="false" indent="0" shrinkToFit="false"/>
      <protection locked="true" hidden="false"/>
    </xf>
    <xf numFmtId="170" fontId="39" fillId="0" borderId="1" xfId="15" applyFont="true" applyBorder="true" applyAlignment="true" applyProtection="true">
      <alignment horizontal="right" vertical="center" textRotation="0" wrapText="false" indent="0" shrinkToFit="false"/>
      <protection locked="true" hidden="false"/>
    </xf>
    <xf numFmtId="170" fontId="39" fillId="0" borderId="1" xfId="0" applyFont="true" applyBorder="true" applyAlignment="true" applyProtection="true">
      <alignment horizontal="left" vertical="bottom" textRotation="0" wrapText="false" indent="0" shrinkToFit="false"/>
      <protection locked="true" hidden="false"/>
    </xf>
    <xf numFmtId="170" fontId="39" fillId="0" borderId="1" xfId="0" applyFont="true" applyBorder="true" applyAlignment="true" applyProtection="true">
      <alignment horizontal="center" vertical="center" textRotation="0" wrapText="false" indent="0" shrinkToFit="false"/>
      <protection locked="true" hidden="false"/>
    </xf>
    <xf numFmtId="171" fontId="24" fillId="0" borderId="0" xfId="0" applyFont="true" applyBorder="false" applyAlignment="true" applyProtection="true">
      <alignment horizontal="general" vertical="bottom" textRotation="0" wrapText="false" indent="0" shrinkToFit="false"/>
      <protection locked="false" hidden="false"/>
    </xf>
    <xf numFmtId="169" fontId="24" fillId="0" borderId="0" xfId="0" applyFont="true" applyBorder="true" applyAlignment="true" applyProtection="true">
      <alignment horizontal="left" vertical="bottom" textRotation="0" wrapText="true" indent="0" shrinkToFit="false"/>
      <protection locked="true" hidden="false"/>
    </xf>
    <xf numFmtId="168" fontId="36" fillId="0" borderId="0" xfId="0" applyFont="true" applyBorder="true" applyAlignment="true" applyProtection="true">
      <alignment horizontal="left" vertical="bottom" textRotation="0" wrapText="true" indent="0" shrinkToFit="false"/>
      <protection locked="true" hidden="false"/>
    </xf>
    <xf numFmtId="170" fontId="24" fillId="0" borderId="0" xfId="0" applyFont="true" applyBorder="true" applyAlignment="true" applyProtection="true">
      <alignment horizontal="right" vertical="bottom" textRotation="0" wrapText="true" indent="0" shrinkToFit="false"/>
      <protection locked="true" hidden="false"/>
    </xf>
    <xf numFmtId="164" fontId="24" fillId="0" borderId="0" xfId="0" applyFont="true" applyBorder="true" applyAlignment="true" applyProtection="true">
      <alignment horizontal="right" vertical="bottom" textRotation="0" wrapText="false" indent="0" shrinkToFit="false"/>
      <protection locked="true" hidden="false"/>
    </xf>
    <xf numFmtId="171" fontId="24" fillId="0" borderId="0" xfId="0" applyFont="true" applyBorder="false" applyAlignment="true" applyProtection="tru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Процентный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729FC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465A4"/>
      <rgbColor rgb="FF33CCCC"/>
      <rgbColor rgb="FF99CC00"/>
      <rgbColor rgb="FFFFCC00"/>
      <rgbColor rgb="FFFF9900"/>
      <rgbColor rgb="FFE46C0A"/>
      <rgbColor rgb="FF5983B0"/>
      <rgbColor rgb="FF969696"/>
      <rgbColor rgb="FF003366"/>
      <rgbColor rgb="FF00B050"/>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E46C0A"/>
    <pageSetUpPr fitToPage="true"/>
  </sheetPr>
  <dimension ref="A1:N231"/>
  <sheetViews>
    <sheetView showFormulas="false" showGridLines="true" showRowColHeaders="true" showZeros="true" rightToLeft="false" tabSelected="false" showOutlineSymbols="true" defaultGridColor="true" view="pageBreakPreview" topLeftCell="A22" colorId="64" zoomScale="80" zoomScaleNormal="90" zoomScalePageLayoutView="80" workbookViewId="0">
      <selection pane="topLeft" activeCell="I34" activeCellId="0" sqref="I34"/>
    </sheetView>
  </sheetViews>
  <sheetFormatPr defaultColWidth="9.1484375" defaultRowHeight="12.75" zeroHeight="false" outlineLevelRow="0" outlineLevelCol="0"/>
  <cols>
    <col collapsed="false" customWidth="true" hidden="false" outlineLevel="0" max="1" min="1" style="1" width="35.85"/>
    <col collapsed="false" customWidth="true" hidden="false" outlineLevel="0" max="2" min="2" style="1" width="12.29"/>
    <col collapsed="false" customWidth="true" hidden="false" outlineLevel="0" max="3" min="3" style="1" width="14.57"/>
    <col collapsed="false" customWidth="true" hidden="false" outlineLevel="0" max="4" min="4" style="1" width="12.71"/>
    <col collapsed="false" customWidth="true" hidden="false" outlineLevel="0" max="5" min="5" style="1" width="16.43"/>
    <col collapsed="false" customWidth="true" hidden="false" outlineLevel="0" max="6" min="6" style="1" width="23"/>
    <col collapsed="false" customWidth="true" hidden="false" outlineLevel="0" max="8" min="7" style="1" width="9.57"/>
    <col collapsed="false" customWidth="false" hidden="false" outlineLevel="0" max="9" min="9" style="1" width="9.14"/>
    <col collapsed="false" customWidth="true" hidden="false" outlineLevel="0" max="10" min="10" style="1" width="9.57"/>
    <col collapsed="false" customWidth="false" hidden="false" outlineLevel="0" max="12" min="11" style="1" width="9.14"/>
    <col collapsed="false" customWidth="true" hidden="false" outlineLevel="0" max="13" min="13" style="1" width="13.15"/>
    <col collapsed="false" customWidth="false" hidden="false" outlineLevel="0" max="16384" min="14" style="1" width="9.14"/>
  </cols>
  <sheetData>
    <row r="1" customFormat="false" ht="19.5" hidden="false" customHeight="true" outlineLevel="0" collapsed="false">
      <c r="A1" s="2" t="s">
        <v>0</v>
      </c>
      <c r="B1" s="2"/>
      <c r="C1" s="2"/>
      <c r="D1" s="2"/>
      <c r="E1" s="2"/>
      <c r="F1" s="2"/>
    </row>
    <row r="2" customFormat="false" ht="66.75" hidden="false" customHeight="true" outlineLevel="0" collapsed="false">
      <c r="A2" s="3" t="s">
        <v>1</v>
      </c>
      <c r="B2" s="3"/>
      <c r="C2" s="3"/>
      <c r="D2" s="3"/>
      <c r="E2" s="3"/>
      <c r="F2" s="3"/>
    </row>
    <row r="3" customFormat="false" ht="15.75" hidden="false" customHeight="true" outlineLevel="0" collapsed="false">
      <c r="A3" s="4" t="s">
        <v>2</v>
      </c>
      <c r="B3" s="4"/>
      <c r="C3" s="4"/>
      <c r="D3" s="4"/>
      <c r="E3" s="4"/>
      <c r="F3" s="4"/>
      <c r="G3" s="5"/>
      <c r="H3" s="5"/>
    </row>
    <row r="4" customFormat="false" ht="65.25" hidden="false" customHeight="true" outlineLevel="0" collapsed="false">
      <c r="A4" s="6" t="s">
        <v>3</v>
      </c>
      <c r="B4" s="6"/>
      <c r="C4" s="6"/>
      <c r="D4" s="6"/>
      <c r="E4" s="6"/>
      <c r="F4" s="6"/>
      <c r="G4" s="5"/>
      <c r="H4" s="5"/>
    </row>
    <row r="5" customFormat="false" ht="18.75" hidden="false" customHeight="true" outlineLevel="0" collapsed="false">
      <c r="A5" s="7" t="s">
        <v>4</v>
      </c>
      <c r="B5" s="7"/>
      <c r="C5" s="7"/>
      <c r="D5" s="7"/>
      <c r="E5" s="7"/>
      <c r="F5" s="7"/>
      <c r="G5" s="5"/>
      <c r="H5" s="5"/>
    </row>
    <row r="6" customFormat="false" ht="18.75" hidden="false" customHeight="true" outlineLevel="0" collapsed="false">
      <c r="A6" s="7" t="s">
        <v>5</v>
      </c>
      <c r="B6" s="7"/>
      <c r="C6" s="7"/>
      <c r="D6" s="7"/>
      <c r="E6" s="7"/>
      <c r="F6" s="7"/>
      <c r="G6" s="5"/>
      <c r="H6" s="5"/>
    </row>
    <row r="7" customFormat="false" ht="17.25" hidden="false" customHeight="true" outlineLevel="0" collapsed="false">
      <c r="A7" s="7" t="s">
        <v>6</v>
      </c>
      <c r="B7" s="7"/>
      <c r="C7" s="7"/>
      <c r="D7" s="7"/>
      <c r="E7" s="7"/>
      <c r="F7" s="7"/>
      <c r="G7" s="5"/>
      <c r="H7" s="5"/>
    </row>
    <row r="8" customFormat="false" ht="15.75" hidden="false" customHeight="true" outlineLevel="0" collapsed="false">
      <c r="A8" s="8" t="s">
        <v>7</v>
      </c>
      <c r="B8" s="8"/>
      <c r="C8" s="8"/>
      <c r="D8" s="8"/>
      <c r="E8" s="8"/>
      <c r="F8" s="8"/>
      <c r="G8" s="5"/>
      <c r="H8" s="5"/>
    </row>
    <row r="9" customFormat="false" ht="35.25" hidden="false" customHeight="true" outlineLevel="0" collapsed="false">
      <c r="A9" s="9" t="s">
        <v>8</v>
      </c>
      <c r="B9" s="9"/>
      <c r="C9" s="9"/>
      <c r="D9" s="9"/>
      <c r="E9" s="9"/>
      <c r="F9" s="9"/>
      <c r="G9" s="5"/>
      <c r="H9" s="5"/>
    </row>
    <row r="10" customFormat="false" ht="33.75" hidden="false" customHeight="true" outlineLevel="0" collapsed="false">
      <c r="A10" s="10" t="s">
        <v>9</v>
      </c>
      <c r="B10" s="11" t="s">
        <v>10</v>
      </c>
      <c r="C10" s="11" t="s">
        <v>11</v>
      </c>
      <c r="D10" s="11" t="s">
        <v>12</v>
      </c>
      <c r="E10" s="11" t="s">
        <v>13</v>
      </c>
      <c r="F10" s="11" t="s">
        <v>14</v>
      </c>
      <c r="G10" s="5"/>
      <c r="H10" s="5"/>
    </row>
    <row r="11" customFormat="false" ht="36" hidden="false" customHeight="true" outlineLevel="0" collapsed="false">
      <c r="A11" s="12" t="s">
        <v>15</v>
      </c>
      <c r="B11" s="13" t="n">
        <v>490</v>
      </c>
      <c r="C11" s="13" t="n">
        <v>529.8</v>
      </c>
      <c r="D11" s="13" t="n">
        <v>530</v>
      </c>
      <c r="E11" s="13" t="n">
        <f aca="false">D11-B11</f>
        <v>40</v>
      </c>
      <c r="F11" s="14" t="s">
        <v>16</v>
      </c>
      <c r="G11" s="5"/>
      <c r="H11" s="5"/>
    </row>
    <row r="12" customFormat="false" ht="60" hidden="false" customHeight="true" outlineLevel="0" collapsed="false">
      <c r="A12" s="15" t="s">
        <v>17</v>
      </c>
      <c r="B12" s="13" t="n">
        <v>273</v>
      </c>
      <c r="C12" s="13" t="n">
        <v>535.5</v>
      </c>
      <c r="D12" s="13" t="n">
        <v>573</v>
      </c>
      <c r="E12" s="13" t="n">
        <f aca="false">D12-B12</f>
        <v>300</v>
      </c>
      <c r="F12" s="14" t="s">
        <v>18</v>
      </c>
      <c r="G12" s="5"/>
      <c r="H12" s="5"/>
    </row>
    <row r="13" customFormat="false" ht="46.5" hidden="false" customHeight="true" outlineLevel="0" collapsed="false">
      <c r="A13" s="15" t="s">
        <v>19</v>
      </c>
      <c r="B13" s="13" t="n">
        <v>40</v>
      </c>
      <c r="C13" s="13" t="n">
        <v>70.6</v>
      </c>
      <c r="D13" s="13" t="n">
        <v>120</v>
      </c>
      <c r="E13" s="13" t="n">
        <f aca="false">D13-B13</f>
        <v>80</v>
      </c>
      <c r="F13" s="14" t="s">
        <v>20</v>
      </c>
      <c r="G13" s="5"/>
      <c r="H13" s="5"/>
    </row>
    <row r="14" customFormat="false" ht="90" hidden="false" customHeight="true" outlineLevel="0" collapsed="false">
      <c r="A14" s="16" t="s">
        <v>21</v>
      </c>
      <c r="B14" s="13" t="n">
        <v>439</v>
      </c>
      <c r="C14" s="13" t="n">
        <v>25</v>
      </c>
      <c r="D14" s="13" t="n">
        <v>138</v>
      </c>
      <c r="E14" s="13" t="n">
        <f aca="false">D14-B14</f>
        <v>-301</v>
      </c>
      <c r="F14" s="14" t="s">
        <v>22</v>
      </c>
      <c r="G14" s="5"/>
      <c r="H14" s="5"/>
    </row>
    <row r="15" customFormat="false" ht="48" hidden="false" customHeight="true" outlineLevel="0" collapsed="false">
      <c r="A15" s="17" t="s">
        <v>23</v>
      </c>
      <c r="B15" s="13" t="n">
        <v>298</v>
      </c>
      <c r="C15" s="13" t="n">
        <v>329.8</v>
      </c>
      <c r="D15" s="13" t="n">
        <v>398</v>
      </c>
      <c r="E15" s="13" t="n">
        <f aca="false">D15-B15</f>
        <v>100</v>
      </c>
      <c r="F15" s="14" t="s">
        <v>24</v>
      </c>
      <c r="G15" s="5"/>
      <c r="H15" s="5"/>
    </row>
    <row r="16" customFormat="false" ht="44.25" hidden="false" customHeight="true" outlineLevel="0" collapsed="false">
      <c r="A16" s="17" t="s">
        <v>25</v>
      </c>
      <c r="B16" s="13" t="n">
        <v>7</v>
      </c>
      <c r="C16" s="13" t="n">
        <v>17.6</v>
      </c>
      <c r="D16" s="13" t="n">
        <v>22</v>
      </c>
      <c r="E16" s="13" t="n">
        <f aca="false">D16-B16</f>
        <v>15</v>
      </c>
      <c r="F16" s="14" t="s">
        <v>26</v>
      </c>
      <c r="G16" s="5"/>
      <c r="H16" s="5"/>
    </row>
    <row r="17" customFormat="false" ht="40.5" hidden="false" customHeight="true" outlineLevel="0" collapsed="false">
      <c r="A17" s="17" t="s">
        <v>27</v>
      </c>
      <c r="B17" s="13" t="n">
        <v>1062</v>
      </c>
      <c r="C17" s="13" t="n">
        <v>1432.6</v>
      </c>
      <c r="D17" s="13" t="n">
        <v>1512</v>
      </c>
      <c r="E17" s="13" t="n">
        <f aca="false">D17-B17</f>
        <v>450</v>
      </c>
      <c r="F17" s="14" t="s">
        <v>28</v>
      </c>
      <c r="G17" s="5"/>
      <c r="H17" s="5"/>
    </row>
    <row r="18" customFormat="false" ht="75.75" hidden="false" customHeight="true" outlineLevel="0" collapsed="false">
      <c r="A18" s="18" t="s">
        <v>29</v>
      </c>
      <c r="B18" s="13" t="n">
        <v>9714</v>
      </c>
      <c r="C18" s="13" t="n">
        <v>10459.2</v>
      </c>
      <c r="D18" s="13" t="n">
        <v>11214</v>
      </c>
      <c r="E18" s="13" t="n">
        <f aca="false">D18-B18</f>
        <v>1500</v>
      </c>
      <c r="F18" s="14" t="s">
        <v>30</v>
      </c>
      <c r="G18" s="5"/>
      <c r="H18" s="5"/>
    </row>
    <row r="19" customFormat="false" ht="160.5" hidden="false" customHeight="true" outlineLevel="0" collapsed="false">
      <c r="A19" s="19" t="s">
        <v>31</v>
      </c>
      <c r="B19" s="13" t="n">
        <v>160</v>
      </c>
      <c r="C19" s="13" t="n">
        <v>87.1</v>
      </c>
      <c r="D19" s="13" t="n">
        <v>158</v>
      </c>
      <c r="E19" s="13" t="n">
        <f aca="false">D19-B19</f>
        <v>-2</v>
      </c>
      <c r="F19" s="14" t="s">
        <v>32</v>
      </c>
      <c r="G19" s="5"/>
      <c r="H19" s="5"/>
    </row>
    <row r="20" customFormat="false" ht="78.75" hidden="false" customHeight="true" outlineLevel="0" collapsed="false">
      <c r="A20" s="20" t="s">
        <v>33</v>
      </c>
      <c r="B20" s="13" t="n">
        <v>10</v>
      </c>
      <c r="C20" s="13" t="n">
        <v>11.5</v>
      </c>
      <c r="D20" s="13" t="n">
        <v>12</v>
      </c>
      <c r="E20" s="13" t="n">
        <f aca="false">D20-B20</f>
        <v>2</v>
      </c>
      <c r="F20" s="14" t="s">
        <v>34</v>
      </c>
      <c r="G20" s="5"/>
      <c r="H20" s="5"/>
    </row>
    <row r="21" customFormat="false" ht="90.75" hidden="false" customHeight="true" outlineLevel="0" collapsed="false">
      <c r="A21" s="20" t="s">
        <v>35</v>
      </c>
      <c r="B21" s="13" t="n">
        <v>209</v>
      </c>
      <c r="C21" s="13" t="n">
        <v>225</v>
      </c>
      <c r="D21" s="13" t="n">
        <v>239</v>
      </c>
      <c r="E21" s="13" t="n">
        <f aca="false">D21-B21</f>
        <v>30</v>
      </c>
      <c r="F21" s="14" t="s">
        <v>36</v>
      </c>
      <c r="G21" s="5"/>
      <c r="H21" s="5"/>
    </row>
    <row r="22" customFormat="false" ht="76.5" hidden="false" customHeight="true" outlineLevel="0" collapsed="false">
      <c r="A22" s="20" t="s">
        <v>37</v>
      </c>
      <c r="B22" s="13" t="n">
        <v>30</v>
      </c>
      <c r="C22" s="13" t="n">
        <v>35</v>
      </c>
      <c r="D22" s="13" t="n">
        <v>40</v>
      </c>
      <c r="E22" s="13" t="n">
        <f aca="false">D22-B22</f>
        <v>10</v>
      </c>
      <c r="F22" s="14" t="s">
        <v>38</v>
      </c>
      <c r="G22" s="5"/>
      <c r="H22" s="5"/>
    </row>
    <row r="23" customFormat="false" ht="105.75" hidden="false" customHeight="true" outlineLevel="0" collapsed="false">
      <c r="A23" s="21" t="s">
        <v>39</v>
      </c>
      <c r="B23" s="13" t="n">
        <v>41</v>
      </c>
      <c r="C23" s="13" t="n">
        <v>82.8</v>
      </c>
      <c r="D23" s="13" t="n">
        <v>81</v>
      </c>
      <c r="E23" s="13" t="n">
        <f aca="false">D23-B23</f>
        <v>40</v>
      </c>
      <c r="F23" s="14" t="s">
        <v>40</v>
      </c>
      <c r="G23" s="5"/>
      <c r="H23" s="5"/>
    </row>
    <row r="24" customFormat="false" ht="63" hidden="false" customHeight="true" outlineLevel="0" collapsed="false">
      <c r="A24" s="17" t="s">
        <v>41</v>
      </c>
      <c r="B24" s="13" t="n">
        <v>4822</v>
      </c>
      <c r="C24" s="13" t="n">
        <v>1761.9</v>
      </c>
      <c r="D24" s="13" t="n">
        <v>4058</v>
      </c>
      <c r="E24" s="13" t="n">
        <f aca="false">D24-B24</f>
        <v>-764</v>
      </c>
      <c r="F24" s="14" t="s">
        <v>42</v>
      </c>
      <c r="G24" s="5"/>
      <c r="H24" s="5"/>
    </row>
    <row r="25" customFormat="false" ht="18" hidden="false" customHeight="true" outlineLevel="0" collapsed="false">
      <c r="A25" s="22" t="s">
        <v>43</v>
      </c>
      <c r="B25" s="23"/>
      <c r="C25" s="23"/>
      <c r="D25" s="23"/>
      <c r="E25" s="24" t="n">
        <f aca="false">SUM(E11:E24)</f>
        <v>1500</v>
      </c>
      <c r="F25" s="25"/>
      <c r="G25" s="5"/>
      <c r="H25" s="5"/>
    </row>
    <row r="26" customFormat="false" ht="15.75" hidden="false" customHeight="true" outlineLevel="0" collapsed="false">
      <c r="A26" s="6"/>
      <c r="B26" s="6"/>
      <c r="C26" s="6"/>
      <c r="D26" s="6"/>
      <c r="E26" s="6"/>
      <c r="F26" s="6"/>
      <c r="G26" s="5"/>
      <c r="H26" s="5"/>
    </row>
    <row r="27" customFormat="false" ht="54" hidden="false" customHeight="true" outlineLevel="0" collapsed="false">
      <c r="A27" s="26" t="s">
        <v>44</v>
      </c>
      <c r="B27" s="26"/>
      <c r="C27" s="26"/>
      <c r="D27" s="26"/>
      <c r="E27" s="26"/>
      <c r="F27" s="26"/>
      <c r="G27" s="5"/>
      <c r="H27" s="5"/>
    </row>
    <row r="28" customFormat="false" ht="28.5" hidden="false" customHeight="true" outlineLevel="0" collapsed="false">
      <c r="A28" s="27" t="s">
        <v>45</v>
      </c>
      <c r="B28" s="27"/>
      <c r="C28" s="27"/>
      <c r="D28" s="27"/>
      <c r="E28" s="27"/>
      <c r="F28" s="27"/>
      <c r="G28" s="5"/>
      <c r="H28" s="5"/>
    </row>
    <row r="29" customFormat="false" ht="19.5" hidden="false" customHeight="true" outlineLevel="0" collapsed="false">
      <c r="A29" s="27"/>
      <c r="B29" s="27"/>
      <c r="C29" s="27"/>
      <c r="D29" s="27"/>
      <c r="E29" s="27"/>
      <c r="F29" s="27"/>
      <c r="G29" s="5"/>
      <c r="H29" s="5"/>
    </row>
    <row r="30" customFormat="false" ht="20.25" hidden="false" customHeight="true" outlineLevel="0" collapsed="false">
      <c r="A30" s="28" t="s">
        <v>46</v>
      </c>
      <c r="B30" s="28"/>
      <c r="C30" s="28"/>
      <c r="D30" s="28"/>
      <c r="E30" s="28"/>
      <c r="F30" s="28"/>
    </row>
    <row r="31" customFormat="false" ht="52.5" hidden="false" customHeight="true" outlineLevel="0" collapsed="false">
      <c r="A31" s="4" t="s">
        <v>47</v>
      </c>
      <c r="B31" s="4"/>
      <c r="C31" s="4"/>
      <c r="D31" s="4"/>
      <c r="E31" s="4"/>
      <c r="F31" s="4"/>
    </row>
    <row r="32" s="30" customFormat="true" ht="21.75" hidden="false" customHeight="true" outlineLevel="0" collapsed="false">
      <c r="A32" s="29" t="s">
        <v>48</v>
      </c>
      <c r="B32" s="29"/>
      <c r="C32" s="29"/>
      <c r="D32" s="29"/>
      <c r="E32" s="29"/>
      <c r="F32" s="29"/>
      <c r="G32" s="1"/>
      <c r="H32" s="1"/>
      <c r="I32" s="1"/>
      <c r="J32" s="1"/>
      <c r="K32" s="1"/>
      <c r="L32" s="1"/>
      <c r="M32" s="1"/>
      <c r="N32" s="1"/>
    </row>
    <row r="33" customFormat="false" ht="102.75" hidden="false" customHeight="true" outlineLevel="0" collapsed="false">
      <c r="A33" s="8" t="s">
        <v>49</v>
      </c>
      <c r="B33" s="8"/>
      <c r="C33" s="8"/>
      <c r="D33" s="8"/>
      <c r="E33" s="8"/>
      <c r="F33" s="8"/>
    </row>
    <row r="34" customFormat="false" ht="17.25" hidden="false" customHeight="true" outlineLevel="0" collapsed="false">
      <c r="A34" s="8" t="s">
        <v>50</v>
      </c>
      <c r="B34" s="8"/>
      <c r="C34" s="8"/>
      <c r="D34" s="8"/>
      <c r="E34" s="8"/>
      <c r="F34" s="8"/>
    </row>
    <row r="35" customFormat="false" ht="35.25" hidden="false" customHeight="true" outlineLevel="0" collapsed="false">
      <c r="A35" s="8" t="s">
        <v>51</v>
      </c>
      <c r="B35" s="8"/>
      <c r="C35" s="8"/>
      <c r="D35" s="8"/>
      <c r="E35" s="8"/>
      <c r="F35" s="8"/>
    </row>
    <row r="36" customFormat="false" ht="35.25" hidden="false" customHeight="true" outlineLevel="0" collapsed="false">
      <c r="A36" s="8" t="s">
        <v>52</v>
      </c>
      <c r="B36" s="8"/>
      <c r="C36" s="8"/>
      <c r="D36" s="8"/>
      <c r="E36" s="8"/>
      <c r="F36" s="8"/>
    </row>
    <row r="37" customFormat="false" ht="21.75" hidden="false" customHeight="true" outlineLevel="0" collapsed="false">
      <c r="A37" s="8" t="s">
        <v>53</v>
      </c>
      <c r="B37" s="8"/>
      <c r="C37" s="8"/>
      <c r="D37" s="8"/>
      <c r="E37" s="8"/>
      <c r="F37" s="8"/>
    </row>
    <row r="38" s="31" customFormat="true" ht="84" hidden="false" customHeight="true" outlineLevel="0" collapsed="false">
      <c r="A38" s="8" t="s">
        <v>54</v>
      </c>
      <c r="B38" s="8"/>
      <c r="C38" s="8"/>
      <c r="D38" s="8"/>
      <c r="E38" s="8"/>
      <c r="F38" s="8"/>
      <c r="G38" s="1"/>
      <c r="H38" s="1"/>
      <c r="I38" s="1"/>
      <c r="J38" s="1"/>
      <c r="K38" s="1"/>
      <c r="L38" s="1"/>
      <c r="M38" s="1"/>
      <c r="N38" s="1"/>
    </row>
    <row r="39" s="33" customFormat="true" ht="65.25" hidden="false" customHeight="true" outlineLevel="0" collapsed="false">
      <c r="A39" s="32" t="s">
        <v>55</v>
      </c>
      <c r="B39" s="32"/>
      <c r="C39" s="32"/>
      <c r="D39" s="32"/>
      <c r="E39" s="32"/>
      <c r="F39" s="32"/>
      <c r="G39" s="30"/>
      <c r="H39" s="30"/>
      <c r="I39" s="30"/>
      <c r="J39" s="30"/>
      <c r="K39" s="30"/>
      <c r="L39" s="30"/>
      <c r="M39" s="30"/>
      <c r="N39" s="30"/>
    </row>
    <row r="40" s="33" customFormat="true" ht="19.5" hidden="false" customHeight="true" outlineLevel="0" collapsed="false">
      <c r="A40" s="29" t="s">
        <v>56</v>
      </c>
      <c r="B40" s="29"/>
      <c r="C40" s="29"/>
      <c r="D40" s="29"/>
      <c r="E40" s="29"/>
      <c r="F40" s="29"/>
      <c r="G40" s="1"/>
      <c r="H40" s="1"/>
      <c r="I40" s="1"/>
      <c r="J40" s="1"/>
      <c r="K40" s="1"/>
      <c r="L40" s="1"/>
      <c r="M40" s="1"/>
      <c r="N40" s="1"/>
    </row>
    <row r="41" s="33" customFormat="true" ht="17.25" hidden="false" customHeight="true" outlineLevel="0" collapsed="false">
      <c r="A41" s="8" t="s">
        <v>57</v>
      </c>
      <c r="B41" s="8"/>
      <c r="C41" s="8"/>
      <c r="D41" s="8"/>
      <c r="E41" s="8"/>
      <c r="F41" s="8"/>
      <c r="G41" s="1"/>
      <c r="H41" s="1"/>
      <c r="I41" s="1"/>
      <c r="J41" s="1"/>
      <c r="K41" s="1"/>
      <c r="L41" s="1"/>
      <c r="M41" s="1"/>
      <c r="N41" s="1"/>
    </row>
    <row r="42" s="33" customFormat="true" ht="87" hidden="false" customHeight="true" outlineLevel="0" collapsed="false">
      <c r="A42" s="8" t="s">
        <v>58</v>
      </c>
      <c r="B42" s="8"/>
      <c r="C42" s="8"/>
      <c r="D42" s="8"/>
      <c r="E42" s="8"/>
      <c r="F42" s="8"/>
      <c r="G42" s="1"/>
      <c r="H42" s="1"/>
      <c r="I42" s="1"/>
      <c r="J42" s="1"/>
      <c r="K42" s="1"/>
      <c r="L42" s="1"/>
      <c r="M42" s="1"/>
      <c r="N42" s="1"/>
    </row>
    <row r="43" s="34" customFormat="true" ht="19.5" hidden="false" customHeight="true" outlineLevel="0" collapsed="false">
      <c r="A43" s="8" t="s">
        <v>53</v>
      </c>
      <c r="B43" s="8"/>
      <c r="C43" s="8"/>
      <c r="D43" s="8"/>
      <c r="E43" s="8"/>
      <c r="F43" s="8"/>
      <c r="G43" s="1"/>
      <c r="H43" s="1"/>
      <c r="I43" s="1"/>
      <c r="J43" s="1"/>
      <c r="K43" s="1"/>
      <c r="L43" s="1"/>
      <c r="M43" s="1"/>
      <c r="N43" s="1"/>
    </row>
    <row r="44" s="34" customFormat="true" ht="68.25" hidden="false" customHeight="true" outlineLevel="0" collapsed="false">
      <c r="A44" s="8" t="s">
        <v>59</v>
      </c>
      <c r="B44" s="8"/>
      <c r="C44" s="8"/>
      <c r="D44" s="8"/>
      <c r="E44" s="8"/>
      <c r="F44" s="8"/>
      <c r="G44" s="1"/>
      <c r="H44" s="1"/>
      <c r="I44" s="1"/>
      <c r="J44" s="1"/>
      <c r="K44" s="1"/>
      <c r="L44" s="1"/>
      <c r="M44" s="1"/>
      <c r="N44" s="1"/>
    </row>
    <row r="45" s="34" customFormat="true" ht="12.75" hidden="false" customHeight="true" outlineLevel="0" collapsed="false">
      <c r="A45" s="8"/>
      <c r="B45" s="8"/>
      <c r="C45" s="8"/>
      <c r="D45" s="8"/>
      <c r="E45" s="8"/>
      <c r="F45" s="35" t="s">
        <v>60</v>
      </c>
      <c r="G45" s="1"/>
      <c r="H45" s="1"/>
      <c r="I45" s="1"/>
      <c r="J45" s="1"/>
      <c r="K45" s="1"/>
      <c r="L45" s="1"/>
      <c r="M45" s="1"/>
      <c r="N45" s="1"/>
    </row>
    <row r="46" s="34" customFormat="true" ht="24" hidden="false" customHeight="true" outlineLevel="0" collapsed="false">
      <c r="A46" s="36" t="s">
        <v>61</v>
      </c>
      <c r="B46" s="36" t="s">
        <v>62</v>
      </c>
      <c r="C46" s="36"/>
      <c r="D46" s="36" t="s">
        <v>63</v>
      </c>
      <c r="E46" s="36" t="s">
        <v>64</v>
      </c>
      <c r="F46" s="36" t="s">
        <v>65</v>
      </c>
      <c r="G46" s="31"/>
      <c r="H46" s="31"/>
      <c r="I46" s="31"/>
      <c r="J46" s="31"/>
      <c r="K46" s="31"/>
      <c r="L46" s="31"/>
      <c r="M46" s="31"/>
      <c r="N46" s="31"/>
    </row>
    <row r="47" s="34" customFormat="true" ht="15" hidden="false" customHeight="true" outlineLevel="0" collapsed="false">
      <c r="A47" s="37" t="s">
        <v>66</v>
      </c>
      <c r="B47" s="38" t="s">
        <v>67</v>
      </c>
      <c r="C47" s="38"/>
      <c r="D47" s="39" t="n">
        <v>0</v>
      </c>
      <c r="E47" s="40" t="n">
        <v>720</v>
      </c>
      <c r="F47" s="41" t="n">
        <f aca="false">SUM(D47:E47)</f>
        <v>720</v>
      </c>
      <c r="G47" s="33"/>
      <c r="H47" s="33"/>
      <c r="I47" s="33"/>
      <c r="J47" s="33"/>
      <c r="K47" s="33"/>
      <c r="L47" s="33"/>
      <c r="M47" s="33"/>
      <c r="N47" s="33"/>
    </row>
    <row r="48" s="34" customFormat="true" ht="15" hidden="false" customHeight="true" outlineLevel="0" collapsed="false">
      <c r="A48" s="37"/>
      <c r="B48" s="38" t="s">
        <v>68</v>
      </c>
      <c r="C48" s="38"/>
      <c r="D48" s="39" t="n">
        <v>91.1</v>
      </c>
      <c r="E48" s="40" t="n">
        <v>11.1</v>
      </c>
      <c r="F48" s="41" t="n">
        <f aca="false">SUM(D48:E48)</f>
        <v>102.2</v>
      </c>
      <c r="G48" s="33"/>
      <c r="H48" s="33"/>
      <c r="I48" s="33"/>
      <c r="J48" s="33"/>
      <c r="K48" s="33"/>
      <c r="L48" s="33"/>
      <c r="M48" s="33"/>
      <c r="N48" s="33"/>
    </row>
    <row r="49" s="34" customFormat="true" ht="15" hidden="false" customHeight="true" outlineLevel="0" collapsed="false">
      <c r="A49" s="42" t="s">
        <v>69</v>
      </c>
      <c r="B49" s="38" t="s">
        <v>70</v>
      </c>
      <c r="C49" s="38"/>
      <c r="D49" s="39" t="n">
        <v>0</v>
      </c>
      <c r="E49" s="40" t="n">
        <v>815.7</v>
      </c>
      <c r="F49" s="41" t="n">
        <f aca="false">SUM(D49:E49)</f>
        <v>815.7</v>
      </c>
      <c r="G49" s="33"/>
      <c r="H49" s="33"/>
      <c r="I49" s="33"/>
      <c r="J49" s="33"/>
      <c r="K49" s="33"/>
      <c r="L49" s="33"/>
      <c r="M49" s="33"/>
      <c r="N49" s="33"/>
    </row>
    <row r="50" s="34" customFormat="true" ht="15" hidden="false" customHeight="true" outlineLevel="0" collapsed="false">
      <c r="A50" s="42"/>
      <c r="B50" s="43" t="s">
        <v>71</v>
      </c>
      <c r="C50" s="44"/>
      <c r="D50" s="45" t="n">
        <v>873.6</v>
      </c>
      <c r="E50" s="40" t="n">
        <v>-816</v>
      </c>
      <c r="F50" s="41" t="n">
        <f aca="false">SUM(D50:E50)</f>
        <v>57.6</v>
      </c>
      <c r="G50" s="33"/>
      <c r="H50" s="33"/>
      <c r="I50" s="33"/>
      <c r="J50" s="33"/>
      <c r="K50" s="33"/>
      <c r="L50" s="33"/>
      <c r="M50" s="33"/>
      <c r="N50" s="33"/>
    </row>
    <row r="51" s="34" customFormat="true" ht="17.25" hidden="false" customHeight="true" outlineLevel="0" collapsed="false">
      <c r="A51" s="42"/>
      <c r="B51" s="46" t="s">
        <v>72</v>
      </c>
      <c r="C51" s="47"/>
      <c r="D51" s="45" t="n">
        <v>5500</v>
      </c>
      <c r="E51" s="48" t="n">
        <v>407</v>
      </c>
      <c r="F51" s="41" t="n">
        <f aca="false">SUM(D51:E51)</f>
        <v>5907</v>
      </c>
    </row>
    <row r="52" customFormat="false" ht="17.25" hidden="false" customHeight="true" outlineLevel="0" collapsed="false">
      <c r="A52" s="37" t="s">
        <v>73</v>
      </c>
      <c r="B52" s="46" t="s">
        <v>74</v>
      </c>
      <c r="C52" s="47"/>
      <c r="D52" s="45" t="n">
        <v>161.6</v>
      </c>
      <c r="E52" s="48" t="n">
        <v>33.8</v>
      </c>
      <c r="F52" s="41" t="n">
        <f aca="false">SUM(D52:E52)</f>
        <v>195.4</v>
      </c>
      <c r="G52" s="34"/>
      <c r="H52" s="34"/>
      <c r="I52" s="34"/>
      <c r="J52" s="34"/>
      <c r="K52" s="34"/>
      <c r="L52" s="34"/>
      <c r="M52" s="34"/>
      <c r="N52" s="34"/>
    </row>
    <row r="53" customFormat="false" ht="17.25" hidden="false" customHeight="true" outlineLevel="0" collapsed="false">
      <c r="A53" s="37"/>
      <c r="B53" s="46" t="s">
        <v>75</v>
      </c>
      <c r="C53" s="47"/>
      <c r="D53" s="48" t="n">
        <v>36.06436</v>
      </c>
      <c r="E53" s="49" t="n">
        <f aca="false">0.15382+2.71139</f>
        <v>2.86521</v>
      </c>
      <c r="F53" s="41" t="n">
        <f aca="false">SUM(D53:E53)</f>
        <v>38.92957</v>
      </c>
      <c r="G53" s="34"/>
      <c r="H53" s="34"/>
      <c r="I53" s="34"/>
      <c r="J53" s="34"/>
      <c r="K53" s="34"/>
      <c r="L53" s="34"/>
      <c r="M53" s="34"/>
      <c r="N53" s="34"/>
    </row>
    <row r="54" customFormat="false" ht="17.25" hidden="false" customHeight="true" outlineLevel="0" collapsed="false">
      <c r="A54" s="37"/>
      <c r="B54" s="46" t="s">
        <v>76</v>
      </c>
      <c r="C54" s="47"/>
      <c r="D54" s="48" t="n">
        <v>7295.77259</v>
      </c>
      <c r="E54" s="49" t="n">
        <f aca="false">30.76347+542.27756</f>
        <v>573.04103</v>
      </c>
      <c r="F54" s="41" t="n">
        <f aca="false">SUM(D54:E54)</f>
        <v>7868.81362</v>
      </c>
      <c r="G54" s="34"/>
      <c r="H54" s="34"/>
      <c r="I54" s="34"/>
      <c r="J54" s="34"/>
      <c r="K54" s="34"/>
      <c r="L54" s="34"/>
      <c r="M54" s="34"/>
      <c r="N54" s="34"/>
    </row>
    <row r="55" customFormat="false" ht="17.25" hidden="false" customHeight="true" outlineLevel="0" collapsed="false">
      <c r="A55" s="37"/>
      <c r="B55" s="46" t="s">
        <v>77</v>
      </c>
      <c r="C55" s="47"/>
      <c r="D55" s="45" t="n">
        <v>11466</v>
      </c>
      <c r="E55" s="48" t="n">
        <v>372</v>
      </c>
      <c r="F55" s="41" t="n">
        <f aca="false">SUM(D55:E55)</f>
        <v>11838</v>
      </c>
      <c r="G55" s="34"/>
      <c r="H55" s="34"/>
      <c r="I55" s="34"/>
      <c r="J55" s="34"/>
      <c r="K55" s="34"/>
      <c r="L55" s="34"/>
      <c r="M55" s="34"/>
      <c r="N55" s="34"/>
    </row>
    <row r="56" customFormat="false" ht="17.25" hidden="false" customHeight="true" outlineLevel="0" collapsed="false">
      <c r="A56" s="37"/>
      <c r="B56" s="46" t="s">
        <v>78</v>
      </c>
      <c r="C56" s="47"/>
      <c r="D56" s="45" t="n">
        <v>4629</v>
      </c>
      <c r="E56" s="48" t="n">
        <v>-1200</v>
      </c>
      <c r="F56" s="41" t="n">
        <f aca="false">SUM(D56:E56)</f>
        <v>3429</v>
      </c>
      <c r="G56" s="34"/>
      <c r="H56" s="34"/>
      <c r="I56" s="34"/>
      <c r="J56" s="34"/>
      <c r="K56" s="34"/>
      <c r="L56" s="34"/>
      <c r="M56" s="34"/>
      <c r="N56" s="34"/>
    </row>
    <row r="57" customFormat="false" ht="17.25" hidden="false" customHeight="true" outlineLevel="0" collapsed="false">
      <c r="A57" s="37"/>
      <c r="B57" s="46" t="s">
        <v>79</v>
      </c>
      <c r="C57" s="47"/>
      <c r="D57" s="45" t="n">
        <v>102613.5</v>
      </c>
      <c r="E57" s="48" t="n">
        <v>-7428</v>
      </c>
      <c r="F57" s="41" t="n">
        <f aca="false">SUM(D57:E57)</f>
        <v>95185.5</v>
      </c>
      <c r="G57" s="34"/>
      <c r="H57" s="34"/>
      <c r="I57" s="34"/>
      <c r="J57" s="34"/>
      <c r="K57" s="34"/>
      <c r="L57" s="34"/>
      <c r="M57" s="34"/>
      <c r="N57" s="34"/>
    </row>
    <row r="58" customFormat="false" ht="17.25" hidden="false" customHeight="true" outlineLevel="0" collapsed="false">
      <c r="A58" s="37"/>
      <c r="B58" s="46" t="s">
        <v>80</v>
      </c>
      <c r="C58" s="47"/>
      <c r="D58" s="45" t="n">
        <v>1459</v>
      </c>
      <c r="E58" s="48" t="n">
        <v>-100</v>
      </c>
      <c r="F58" s="41" t="n">
        <f aca="false">SUM(D58:E58)</f>
        <v>1359</v>
      </c>
      <c r="G58" s="34"/>
      <c r="H58" s="34"/>
      <c r="I58" s="34"/>
      <c r="J58" s="34"/>
      <c r="K58" s="34"/>
      <c r="L58" s="34"/>
      <c r="M58" s="34"/>
      <c r="N58" s="34"/>
    </row>
    <row r="59" customFormat="false" ht="17.25" hidden="false" customHeight="true" outlineLevel="0" collapsed="false">
      <c r="A59" s="37"/>
      <c r="B59" s="46" t="s">
        <v>81</v>
      </c>
      <c r="C59" s="47"/>
      <c r="D59" s="45" t="n">
        <v>52009</v>
      </c>
      <c r="E59" s="48" t="n">
        <v>300</v>
      </c>
      <c r="F59" s="41" t="n">
        <f aca="false">SUM(D59:E59)</f>
        <v>52309</v>
      </c>
      <c r="G59" s="34"/>
      <c r="H59" s="34"/>
      <c r="I59" s="34"/>
      <c r="J59" s="34"/>
      <c r="K59" s="34"/>
      <c r="L59" s="34"/>
      <c r="M59" s="34"/>
      <c r="N59" s="34"/>
    </row>
    <row r="60" customFormat="false" ht="17.25" hidden="false" customHeight="true" outlineLevel="0" collapsed="false">
      <c r="A60" s="37"/>
      <c r="B60" s="46" t="s">
        <v>82</v>
      </c>
      <c r="C60" s="47"/>
      <c r="D60" s="45" t="n">
        <v>1095</v>
      </c>
      <c r="E60" s="48" t="n">
        <v>100</v>
      </c>
      <c r="F60" s="41" t="n">
        <f aca="false">SUM(D60:E60)</f>
        <v>1195</v>
      </c>
      <c r="G60" s="34"/>
      <c r="H60" s="34"/>
      <c r="I60" s="34"/>
      <c r="J60" s="34"/>
      <c r="K60" s="34"/>
      <c r="L60" s="34"/>
      <c r="M60" s="34"/>
      <c r="N60" s="34"/>
    </row>
    <row r="61" customFormat="false" ht="15" hidden="false" customHeight="true" outlineLevel="0" collapsed="false">
      <c r="A61" s="50" t="s">
        <v>43</v>
      </c>
      <c r="B61" s="51"/>
      <c r="C61" s="51"/>
      <c r="D61" s="52"/>
      <c r="E61" s="53" t="n">
        <f aca="false">SUM(E47:E60)</f>
        <v>-6208.49376</v>
      </c>
      <c r="F61" s="52"/>
      <c r="G61" s="1" t="n">
        <f aca="false">30.91729+779-7428-100+300-816+33.8+11.1+100+720+815.7-1200+544.98895</f>
        <v>-6208.49376</v>
      </c>
      <c r="H61" s="54" t="n">
        <f aca="false">G61-E61</f>
        <v>0</v>
      </c>
    </row>
    <row r="62" customFormat="false" ht="14.25" hidden="false" customHeight="true" outlineLevel="0" collapsed="false">
      <c r="A62" s="55"/>
      <c r="B62" s="56"/>
      <c r="C62" s="56"/>
      <c r="D62" s="57"/>
      <c r="E62" s="58"/>
      <c r="F62" s="57"/>
    </row>
    <row r="63" customFormat="false" ht="22.5" hidden="false" customHeight="true" outlineLevel="0" collapsed="false">
      <c r="A63" s="59" t="s">
        <v>83</v>
      </c>
      <c r="B63" s="59"/>
      <c r="C63" s="59"/>
      <c r="D63" s="59"/>
      <c r="E63" s="59"/>
      <c r="F63" s="59"/>
    </row>
    <row r="64" customFormat="false" ht="106.5" hidden="false" customHeight="true" outlineLevel="0" collapsed="false">
      <c r="A64" s="29" t="s">
        <v>84</v>
      </c>
      <c r="B64" s="29"/>
      <c r="C64" s="29"/>
      <c r="D64" s="29"/>
      <c r="E64" s="29"/>
      <c r="F64" s="29"/>
    </row>
    <row r="65" customFormat="false" ht="65.25" hidden="false" customHeight="true" outlineLevel="0" collapsed="false">
      <c r="A65" s="8" t="s">
        <v>85</v>
      </c>
      <c r="B65" s="8"/>
      <c r="C65" s="8"/>
      <c r="D65" s="8"/>
      <c r="E65" s="8"/>
      <c r="F65" s="8"/>
    </row>
    <row r="66" customFormat="false" ht="36.75" hidden="false" customHeight="true" outlineLevel="0" collapsed="false">
      <c r="A66" s="8" t="s">
        <v>86</v>
      </c>
      <c r="B66" s="8"/>
      <c r="C66" s="8"/>
      <c r="D66" s="8"/>
      <c r="E66" s="8"/>
      <c r="F66" s="8"/>
    </row>
    <row r="67" customFormat="false" ht="68.25" hidden="false" customHeight="true" outlineLevel="0" collapsed="false">
      <c r="A67" s="8" t="s">
        <v>87</v>
      </c>
      <c r="B67" s="8"/>
      <c r="C67" s="8"/>
      <c r="D67" s="8"/>
      <c r="E67" s="8"/>
      <c r="F67" s="8"/>
    </row>
    <row r="68" customFormat="false" ht="87.75" hidden="false" customHeight="true" outlineLevel="0" collapsed="false">
      <c r="A68" s="8" t="s">
        <v>88</v>
      </c>
      <c r="B68" s="8"/>
      <c r="C68" s="8"/>
      <c r="D68" s="8"/>
      <c r="E68" s="8"/>
      <c r="F68" s="8"/>
    </row>
    <row r="69" customFormat="false" ht="20.25" hidden="false" customHeight="true" outlineLevel="0" collapsed="false">
      <c r="A69" s="29" t="s">
        <v>89</v>
      </c>
      <c r="B69" s="29"/>
      <c r="C69" s="29"/>
      <c r="D69" s="29"/>
      <c r="E69" s="29"/>
      <c r="F69" s="29"/>
    </row>
    <row r="70" customFormat="false" ht="114" hidden="false" customHeight="true" outlineLevel="0" collapsed="false">
      <c r="A70" s="8" t="s">
        <v>90</v>
      </c>
      <c r="B70" s="8"/>
      <c r="C70" s="8"/>
      <c r="D70" s="8"/>
      <c r="E70" s="8"/>
      <c r="F70" s="8"/>
    </row>
    <row r="71" customFormat="false" ht="71.25" hidden="false" customHeight="true" outlineLevel="0" collapsed="false">
      <c r="A71" s="8" t="s">
        <v>91</v>
      </c>
      <c r="B71" s="8"/>
      <c r="C71" s="8"/>
      <c r="D71" s="8"/>
      <c r="E71" s="8"/>
      <c r="F71" s="8"/>
    </row>
    <row r="72" customFormat="false" ht="83.25" hidden="false" customHeight="true" outlineLevel="0" collapsed="false">
      <c r="A72" s="8" t="s">
        <v>92</v>
      </c>
      <c r="B72" s="8"/>
      <c r="C72" s="8"/>
      <c r="D72" s="8"/>
      <c r="E72" s="8"/>
      <c r="F72" s="8"/>
    </row>
    <row r="73" customFormat="false" ht="38.25" hidden="false" customHeight="true" outlineLevel="0" collapsed="false">
      <c r="A73" s="8" t="s">
        <v>93</v>
      </c>
      <c r="B73" s="8"/>
      <c r="C73" s="8"/>
      <c r="D73" s="8"/>
      <c r="E73" s="8"/>
      <c r="F73" s="8"/>
    </row>
    <row r="74" customFormat="false" ht="82.5" hidden="false" customHeight="true" outlineLevel="0" collapsed="false">
      <c r="A74" s="8" t="s">
        <v>94</v>
      </c>
      <c r="B74" s="8"/>
      <c r="C74" s="8"/>
      <c r="D74" s="8"/>
      <c r="E74" s="8"/>
      <c r="F74" s="8"/>
    </row>
    <row r="75" customFormat="false" ht="18.75" hidden="false" customHeight="true" outlineLevel="0" collapsed="false">
      <c r="A75" s="29" t="s">
        <v>95</v>
      </c>
      <c r="B75" s="29"/>
      <c r="C75" s="29"/>
      <c r="D75" s="29"/>
      <c r="E75" s="29"/>
      <c r="F75" s="29"/>
    </row>
    <row r="76" customFormat="false" ht="20.25" hidden="false" customHeight="true" outlineLevel="0" collapsed="false">
      <c r="A76" s="8" t="s">
        <v>96</v>
      </c>
      <c r="B76" s="8"/>
      <c r="C76" s="8"/>
      <c r="D76" s="8"/>
      <c r="E76" s="8"/>
      <c r="F76" s="8"/>
    </row>
    <row r="77" customFormat="false" ht="87" hidden="false" customHeight="true" outlineLevel="0" collapsed="false">
      <c r="A77" s="8" t="s">
        <v>97</v>
      </c>
      <c r="B77" s="8"/>
      <c r="C77" s="8"/>
      <c r="D77" s="8"/>
      <c r="E77" s="8"/>
      <c r="F77" s="8"/>
    </row>
    <row r="78" customFormat="false" ht="48" hidden="false" customHeight="true" outlineLevel="0" collapsed="false">
      <c r="A78" s="8" t="s">
        <v>98</v>
      </c>
      <c r="B78" s="8"/>
      <c r="C78" s="8"/>
      <c r="D78" s="8"/>
      <c r="E78" s="8"/>
      <c r="F78" s="8"/>
    </row>
    <row r="79" customFormat="false" ht="48.75" hidden="false" customHeight="true" outlineLevel="0" collapsed="false">
      <c r="A79" s="8" t="s">
        <v>99</v>
      </c>
      <c r="B79" s="8"/>
      <c r="C79" s="8"/>
      <c r="D79" s="8"/>
      <c r="E79" s="8"/>
      <c r="F79" s="8"/>
    </row>
    <row r="80" customFormat="false" ht="48.75" hidden="false" customHeight="true" outlineLevel="0" collapsed="false">
      <c r="A80" s="8" t="s">
        <v>100</v>
      </c>
      <c r="B80" s="8"/>
      <c r="C80" s="8"/>
      <c r="D80" s="8"/>
      <c r="E80" s="8"/>
      <c r="F80" s="8"/>
    </row>
    <row r="81" customFormat="false" ht="48.75" hidden="false" customHeight="true" outlineLevel="0" collapsed="false">
      <c r="A81" s="8" t="s">
        <v>101</v>
      </c>
      <c r="B81" s="8"/>
      <c r="C81" s="8"/>
      <c r="D81" s="8"/>
      <c r="E81" s="8"/>
      <c r="F81" s="8"/>
    </row>
    <row r="82" customFormat="false" ht="21" hidden="false" customHeight="true" outlineLevel="0" collapsed="false">
      <c r="A82" s="60" t="s">
        <v>102</v>
      </c>
      <c r="B82" s="60"/>
      <c r="C82" s="60"/>
      <c r="D82" s="60"/>
      <c r="E82" s="60"/>
      <c r="F82" s="60"/>
    </row>
    <row r="83" customFormat="false" ht="20.25" hidden="false" customHeight="true" outlineLevel="0" collapsed="false">
      <c r="A83" s="8" t="s">
        <v>96</v>
      </c>
      <c r="B83" s="8"/>
      <c r="C83" s="8"/>
      <c r="D83" s="8"/>
      <c r="E83" s="8"/>
      <c r="F83" s="8"/>
    </row>
    <row r="84" customFormat="false" ht="68.25" hidden="false" customHeight="true" outlineLevel="0" collapsed="false">
      <c r="A84" s="8" t="s">
        <v>103</v>
      </c>
      <c r="B84" s="8"/>
      <c r="C84" s="8"/>
      <c r="D84" s="8"/>
      <c r="E84" s="8"/>
      <c r="F84" s="8"/>
    </row>
    <row r="85" customFormat="false" ht="24.75" hidden="true" customHeight="true" outlineLevel="0" collapsed="false">
      <c r="A85" s="29" t="s">
        <v>56</v>
      </c>
      <c r="B85" s="29"/>
      <c r="C85" s="29"/>
      <c r="D85" s="29"/>
      <c r="E85" s="29"/>
      <c r="F85" s="29"/>
    </row>
    <row r="86" customFormat="false" ht="18" hidden="false" customHeight="true" outlineLevel="0" collapsed="false">
      <c r="A86" s="29" t="s">
        <v>48</v>
      </c>
      <c r="B86" s="29"/>
      <c r="C86" s="29"/>
      <c r="D86" s="29"/>
      <c r="E86" s="29"/>
      <c r="F86" s="29"/>
    </row>
    <row r="87" customFormat="false" ht="32.25" hidden="false" customHeight="true" outlineLevel="0" collapsed="false">
      <c r="A87" s="61" t="s">
        <v>104</v>
      </c>
      <c r="B87" s="61"/>
      <c r="C87" s="61"/>
      <c r="D87" s="61"/>
      <c r="E87" s="61"/>
      <c r="F87" s="61"/>
    </row>
    <row r="88" customFormat="false" ht="18" hidden="false" customHeight="true" outlineLevel="0" collapsed="false">
      <c r="A88" s="62" t="s">
        <v>105</v>
      </c>
      <c r="B88" s="63"/>
      <c r="C88" s="63"/>
      <c r="D88" s="63"/>
      <c r="E88" s="63"/>
      <c r="F88" s="63"/>
    </row>
    <row r="89" customFormat="false" ht="36" hidden="false" customHeight="true" outlineLevel="0" collapsed="false">
      <c r="A89" s="8" t="s">
        <v>106</v>
      </c>
      <c r="B89" s="8"/>
      <c r="C89" s="8"/>
      <c r="D89" s="8"/>
      <c r="E89" s="8"/>
      <c r="F89" s="8"/>
    </row>
    <row r="90" customFormat="false" ht="21" hidden="false" customHeight="true" outlineLevel="0" collapsed="false">
      <c r="A90" s="8" t="s">
        <v>107</v>
      </c>
      <c r="B90" s="8"/>
      <c r="C90" s="8"/>
      <c r="D90" s="8"/>
      <c r="E90" s="8"/>
      <c r="F90" s="8"/>
    </row>
    <row r="91" customFormat="false" ht="21" hidden="false" customHeight="true" outlineLevel="0" collapsed="false">
      <c r="A91" s="8" t="s">
        <v>108</v>
      </c>
      <c r="B91" s="8"/>
      <c r="C91" s="8"/>
      <c r="D91" s="8"/>
      <c r="E91" s="8"/>
      <c r="F91" s="8"/>
    </row>
    <row r="92" customFormat="false" ht="21" hidden="false" customHeight="true" outlineLevel="0" collapsed="false">
      <c r="A92" s="8" t="s">
        <v>109</v>
      </c>
      <c r="B92" s="8"/>
      <c r="C92" s="8"/>
      <c r="D92" s="8"/>
      <c r="E92" s="8"/>
      <c r="F92" s="8"/>
    </row>
    <row r="93" customFormat="false" ht="21" hidden="false" customHeight="true" outlineLevel="0" collapsed="false">
      <c r="A93" s="8" t="s">
        <v>110</v>
      </c>
      <c r="B93" s="8"/>
      <c r="C93" s="8"/>
      <c r="D93" s="8"/>
      <c r="E93" s="8"/>
      <c r="F93" s="8"/>
    </row>
    <row r="94" customFormat="false" ht="39" hidden="false" customHeight="true" outlineLevel="0" collapsed="false">
      <c r="A94" s="8" t="s">
        <v>111</v>
      </c>
      <c r="B94" s="8"/>
      <c r="C94" s="8"/>
      <c r="D94" s="8"/>
      <c r="E94" s="8"/>
      <c r="F94" s="8"/>
    </row>
    <row r="95" s="64" customFormat="true" ht="72.75" hidden="false" customHeight="true" outlineLevel="0" collapsed="false">
      <c r="A95" s="8" t="s">
        <v>112</v>
      </c>
      <c r="B95" s="8"/>
      <c r="C95" s="8"/>
      <c r="D95" s="8"/>
      <c r="E95" s="8"/>
      <c r="F95" s="8"/>
      <c r="G95" s="1"/>
      <c r="H95" s="1"/>
      <c r="I95" s="1"/>
      <c r="J95" s="1"/>
      <c r="K95" s="1"/>
      <c r="L95" s="1"/>
      <c r="M95" s="1"/>
      <c r="N95" s="1"/>
    </row>
    <row r="96" customFormat="false" ht="18" hidden="false" customHeight="true" outlineLevel="0" collapsed="false">
      <c r="A96" s="62" t="s">
        <v>113</v>
      </c>
      <c r="B96" s="63"/>
      <c r="C96" s="63"/>
      <c r="D96" s="63"/>
      <c r="E96" s="63"/>
      <c r="F96" s="63"/>
    </row>
    <row r="97" customFormat="false" ht="21" hidden="false" customHeight="true" outlineLevel="0" collapsed="false">
      <c r="A97" s="8" t="s">
        <v>114</v>
      </c>
      <c r="B97" s="8"/>
      <c r="C97" s="8"/>
      <c r="D97" s="8"/>
      <c r="E97" s="8"/>
      <c r="F97" s="8"/>
    </row>
    <row r="98" s="64" customFormat="true" ht="21" hidden="false" customHeight="true" outlineLevel="0" collapsed="false">
      <c r="A98" s="8" t="s">
        <v>115</v>
      </c>
      <c r="B98" s="8"/>
      <c r="C98" s="8"/>
      <c r="D98" s="8"/>
      <c r="E98" s="8"/>
      <c r="F98" s="8"/>
      <c r="G98" s="1"/>
      <c r="H98" s="1"/>
      <c r="I98" s="1"/>
      <c r="J98" s="1"/>
      <c r="K98" s="1"/>
      <c r="L98" s="1"/>
      <c r="M98" s="1"/>
      <c r="N98" s="1"/>
    </row>
    <row r="99" customFormat="false" ht="18" hidden="false" customHeight="true" outlineLevel="0" collapsed="false">
      <c r="A99" s="62" t="s">
        <v>116</v>
      </c>
      <c r="B99" s="63"/>
      <c r="C99" s="63"/>
      <c r="D99" s="63"/>
      <c r="E99" s="63"/>
      <c r="F99" s="63"/>
    </row>
    <row r="100" s="65" customFormat="true" ht="21" hidden="false" customHeight="true" outlineLevel="0" collapsed="false">
      <c r="A100" s="8" t="s">
        <v>117</v>
      </c>
      <c r="B100" s="8"/>
      <c r="C100" s="8"/>
      <c r="D100" s="8"/>
      <c r="E100" s="8"/>
      <c r="F100" s="8"/>
      <c r="G100" s="1"/>
      <c r="H100" s="1"/>
      <c r="I100" s="1"/>
      <c r="J100" s="1"/>
      <c r="K100" s="1"/>
      <c r="L100" s="1"/>
      <c r="M100" s="1"/>
      <c r="N100" s="1"/>
    </row>
    <row r="101" s="66" customFormat="true" ht="18" hidden="false" customHeight="true" outlineLevel="0" collapsed="false">
      <c r="A101" s="62" t="s">
        <v>118</v>
      </c>
      <c r="B101" s="63"/>
      <c r="C101" s="63"/>
      <c r="D101" s="63"/>
      <c r="E101" s="63"/>
      <c r="F101" s="63"/>
      <c r="G101" s="1"/>
      <c r="H101" s="1"/>
      <c r="I101" s="1"/>
      <c r="J101" s="1"/>
      <c r="K101" s="1"/>
      <c r="L101" s="1"/>
      <c r="M101" s="1"/>
      <c r="N101" s="1"/>
    </row>
    <row r="102" customFormat="false" ht="21" hidden="false" customHeight="true" outlineLevel="0" collapsed="false">
      <c r="A102" s="8" t="s">
        <v>119</v>
      </c>
      <c r="B102" s="8"/>
      <c r="C102" s="8"/>
      <c r="D102" s="8"/>
      <c r="E102" s="8"/>
      <c r="F102" s="8"/>
    </row>
    <row r="103" customFormat="false" ht="21" hidden="false" customHeight="true" outlineLevel="0" collapsed="false">
      <c r="A103" s="8" t="s">
        <v>120</v>
      </c>
      <c r="B103" s="8"/>
      <c r="C103" s="8"/>
      <c r="D103" s="8"/>
      <c r="E103" s="8"/>
      <c r="F103" s="8"/>
    </row>
    <row r="104" customFormat="false" ht="18" hidden="false" customHeight="true" outlineLevel="0" collapsed="false">
      <c r="A104" s="62" t="s">
        <v>69</v>
      </c>
      <c r="B104" s="63"/>
      <c r="C104" s="63"/>
      <c r="D104" s="63"/>
      <c r="E104" s="63"/>
      <c r="F104" s="63"/>
    </row>
    <row r="105" customFormat="false" ht="21" hidden="false" customHeight="true" outlineLevel="0" collapsed="false">
      <c r="A105" s="8" t="s">
        <v>121</v>
      </c>
      <c r="B105" s="8"/>
      <c r="C105" s="8"/>
      <c r="D105" s="8"/>
      <c r="E105" s="8"/>
      <c r="F105" s="8"/>
    </row>
    <row r="106" customFormat="false" ht="18" hidden="false" customHeight="true" outlineLevel="0" collapsed="false">
      <c r="A106" s="62" t="s">
        <v>122</v>
      </c>
      <c r="B106" s="63"/>
      <c r="C106" s="63"/>
      <c r="D106" s="63"/>
      <c r="E106" s="63"/>
      <c r="F106" s="63"/>
    </row>
    <row r="107" customFormat="false" ht="21" hidden="false" customHeight="true" outlineLevel="0" collapsed="false">
      <c r="A107" s="8" t="s">
        <v>123</v>
      </c>
      <c r="B107" s="8"/>
      <c r="C107" s="8"/>
      <c r="D107" s="8"/>
      <c r="E107" s="8"/>
      <c r="F107" s="8"/>
    </row>
    <row r="108" customFormat="false" ht="32.25" hidden="false" customHeight="true" outlineLevel="0" collapsed="false">
      <c r="A108" s="8" t="s">
        <v>124</v>
      </c>
      <c r="B108" s="8"/>
      <c r="C108" s="8"/>
      <c r="D108" s="8"/>
      <c r="E108" s="8"/>
      <c r="F108" s="8"/>
    </row>
    <row r="109" customFormat="false" ht="21" hidden="false" customHeight="true" outlineLevel="0" collapsed="false">
      <c r="A109" s="8" t="s">
        <v>125</v>
      </c>
      <c r="B109" s="8"/>
      <c r="C109" s="8"/>
      <c r="D109" s="8"/>
      <c r="E109" s="8"/>
      <c r="F109" s="8"/>
    </row>
    <row r="110" customFormat="false" ht="21" hidden="false" customHeight="true" outlineLevel="0" collapsed="false">
      <c r="A110" s="8" t="s">
        <v>126</v>
      </c>
      <c r="B110" s="8"/>
      <c r="C110" s="8"/>
      <c r="D110" s="8"/>
      <c r="E110" s="8"/>
      <c r="F110" s="8"/>
    </row>
    <row r="111" customFormat="false" ht="18" hidden="false" customHeight="true" outlineLevel="0" collapsed="false">
      <c r="A111" s="61" t="s">
        <v>127</v>
      </c>
      <c r="B111" s="61"/>
      <c r="C111" s="61"/>
      <c r="D111" s="61"/>
      <c r="E111" s="61"/>
      <c r="F111" s="61"/>
    </row>
    <row r="112" customFormat="false" ht="51" hidden="false" customHeight="true" outlineLevel="0" collapsed="false">
      <c r="A112" s="67" t="s">
        <v>128</v>
      </c>
      <c r="B112" s="67"/>
      <c r="C112" s="67"/>
      <c r="D112" s="67"/>
      <c r="E112" s="67"/>
      <c r="F112" s="67"/>
    </row>
    <row r="113" customFormat="false" ht="18" hidden="false" customHeight="true" outlineLevel="0" collapsed="false">
      <c r="A113" s="61" t="s">
        <v>129</v>
      </c>
      <c r="B113" s="61"/>
      <c r="C113" s="61"/>
      <c r="D113" s="61"/>
      <c r="E113" s="61"/>
      <c r="F113" s="61"/>
    </row>
    <row r="114" customFormat="false" ht="18" hidden="false" customHeight="true" outlineLevel="0" collapsed="false">
      <c r="A114" s="67" t="s">
        <v>105</v>
      </c>
      <c r="B114" s="67"/>
      <c r="C114" s="67"/>
      <c r="D114" s="67"/>
      <c r="E114" s="67"/>
      <c r="F114" s="67"/>
      <c r="G114" s="64"/>
      <c r="H114" s="64"/>
      <c r="I114" s="64"/>
      <c r="J114" s="64"/>
      <c r="K114" s="64"/>
      <c r="L114" s="64"/>
      <c r="M114" s="64"/>
      <c r="N114" s="64"/>
    </row>
    <row r="115" customFormat="false" ht="34.5" hidden="false" customHeight="true" outlineLevel="0" collapsed="false">
      <c r="A115" s="67" t="s">
        <v>130</v>
      </c>
      <c r="B115" s="67"/>
      <c r="C115" s="67"/>
      <c r="D115" s="67"/>
      <c r="E115" s="67"/>
      <c r="F115" s="67"/>
    </row>
    <row r="116" customFormat="false" ht="18" hidden="false" customHeight="true" outlineLevel="0" collapsed="false">
      <c r="A116" s="61" t="s">
        <v>131</v>
      </c>
      <c r="B116" s="61"/>
      <c r="C116" s="61"/>
      <c r="D116" s="61"/>
      <c r="E116" s="61"/>
      <c r="F116" s="61"/>
    </row>
    <row r="117" customFormat="false" ht="18" hidden="false" customHeight="true" outlineLevel="0" collapsed="false">
      <c r="A117" s="67" t="s">
        <v>132</v>
      </c>
      <c r="B117" s="67"/>
      <c r="C117" s="67"/>
      <c r="D117" s="67"/>
      <c r="E117" s="67"/>
      <c r="F117" s="67"/>
      <c r="G117" s="64"/>
      <c r="H117" s="64"/>
      <c r="I117" s="64"/>
      <c r="J117" s="64"/>
      <c r="K117" s="64"/>
      <c r="L117" s="64"/>
      <c r="M117" s="64"/>
      <c r="N117" s="64"/>
    </row>
    <row r="118" customFormat="false" ht="17.25" hidden="false" customHeight="true" outlineLevel="0" collapsed="false">
      <c r="A118" s="67" t="s">
        <v>133</v>
      </c>
      <c r="B118" s="67"/>
      <c r="C118" s="67"/>
      <c r="D118" s="67"/>
      <c r="E118" s="67"/>
      <c r="F118" s="67"/>
    </row>
    <row r="119" s="65" customFormat="true" ht="14.25" hidden="false" customHeight="true" outlineLevel="0" collapsed="false">
      <c r="A119" s="68"/>
      <c r="B119" s="68"/>
      <c r="C119" s="68"/>
      <c r="D119" s="68"/>
      <c r="E119" s="69"/>
      <c r="F119" s="70" t="s">
        <v>134</v>
      </c>
      <c r="M119" s="1"/>
      <c r="N119" s="1"/>
    </row>
    <row r="120" s="65" customFormat="true" ht="28.5" hidden="false" customHeight="true" outlineLevel="0" collapsed="false">
      <c r="A120" s="36" t="s">
        <v>61</v>
      </c>
      <c r="B120" s="36" t="s">
        <v>62</v>
      </c>
      <c r="C120" s="36"/>
      <c r="D120" s="36" t="s">
        <v>63</v>
      </c>
      <c r="E120" s="36" t="s">
        <v>64</v>
      </c>
      <c r="F120" s="36" t="s">
        <v>65</v>
      </c>
      <c r="G120" s="66"/>
      <c r="H120" s="66"/>
      <c r="I120" s="66"/>
      <c r="J120" s="66"/>
      <c r="K120" s="66"/>
      <c r="L120" s="66"/>
      <c r="M120" s="31"/>
      <c r="N120" s="31"/>
    </row>
    <row r="121" s="65" customFormat="true" ht="15" hidden="false" customHeight="false" outlineLevel="0" collapsed="false">
      <c r="A121" s="42" t="s">
        <v>66</v>
      </c>
      <c r="B121" s="46" t="s">
        <v>135</v>
      </c>
      <c r="C121" s="47"/>
      <c r="D121" s="45" t="n">
        <v>1217</v>
      </c>
      <c r="E121" s="48" t="n">
        <f aca="false">367.2+100</f>
        <v>467.2</v>
      </c>
      <c r="F121" s="41" t="n">
        <f aca="false">SUM(D121:E121)</f>
        <v>1684.2</v>
      </c>
      <c r="G121" s="1"/>
      <c r="H121" s="1"/>
      <c r="I121" s="1"/>
      <c r="J121" s="1"/>
      <c r="K121" s="1"/>
      <c r="L121" s="1"/>
      <c r="M121" s="1"/>
      <c r="N121" s="1"/>
    </row>
    <row r="122" customFormat="false" ht="15" hidden="false" customHeight="false" outlineLevel="0" collapsed="false">
      <c r="A122" s="42"/>
      <c r="B122" s="46" t="s">
        <v>136</v>
      </c>
      <c r="C122" s="47"/>
      <c r="D122" s="45" t="n">
        <v>24010</v>
      </c>
      <c r="E122" s="48" t="n">
        <f aca="false">100+7079.8</f>
        <v>7179.8</v>
      </c>
      <c r="F122" s="41" t="n">
        <f aca="false">SUM(D122:E122)</f>
        <v>31189.8</v>
      </c>
    </row>
    <row r="123" customFormat="false" ht="15" hidden="false" customHeight="false" outlineLevel="0" collapsed="false">
      <c r="A123" s="42"/>
      <c r="B123" s="46" t="s">
        <v>137</v>
      </c>
      <c r="C123" s="47"/>
      <c r="D123" s="45" t="n">
        <v>13090.6</v>
      </c>
      <c r="E123" s="48" t="n">
        <f aca="false">-100-26.8-100-197.2</f>
        <v>-424</v>
      </c>
      <c r="F123" s="41" t="n">
        <f aca="false">SUM(D123:E123)</f>
        <v>12666.6</v>
      </c>
    </row>
    <row r="124" customFormat="false" ht="15" hidden="false" customHeight="false" outlineLevel="0" collapsed="false">
      <c r="A124" s="42"/>
      <c r="B124" s="46" t="s">
        <v>138</v>
      </c>
      <c r="C124" s="47"/>
      <c r="D124" s="45" t="n">
        <v>278.7</v>
      </c>
      <c r="E124" s="48" t="n">
        <f aca="false">26.8+97.2</f>
        <v>124</v>
      </c>
      <c r="F124" s="41" t="n">
        <f aca="false">SUM(D124:E124)</f>
        <v>402.7</v>
      </c>
    </row>
    <row r="125" customFormat="false" ht="15" hidden="false" customHeight="false" outlineLevel="0" collapsed="false">
      <c r="A125" s="42"/>
      <c r="B125" s="46" t="s">
        <v>139</v>
      </c>
      <c r="C125" s="47"/>
      <c r="D125" s="45" t="n">
        <v>2345.6</v>
      </c>
      <c r="E125" s="48" t="n">
        <f aca="false">313-84.6</f>
        <v>228.4</v>
      </c>
      <c r="F125" s="41" t="n">
        <f aca="false">SUM(D125:E125)</f>
        <v>2574</v>
      </c>
    </row>
    <row r="126" customFormat="false" ht="15" hidden="false" customHeight="false" outlineLevel="0" collapsed="false">
      <c r="A126" s="42"/>
      <c r="B126" s="46" t="s">
        <v>140</v>
      </c>
      <c r="C126" s="47"/>
      <c r="D126" s="45" t="n">
        <v>182.9</v>
      </c>
      <c r="E126" s="48" t="n">
        <v>100</v>
      </c>
      <c r="F126" s="41" t="n">
        <f aca="false">SUM(D126:E126)</f>
        <v>282.9</v>
      </c>
    </row>
    <row r="127" customFormat="false" ht="15" hidden="false" customHeight="false" outlineLevel="0" collapsed="false">
      <c r="A127" s="42"/>
      <c r="B127" s="46" t="s">
        <v>141</v>
      </c>
      <c r="C127" s="47"/>
      <c r="D127" s="45" t="n">
        <v>4447.6</v>
      </c>
      <c r="E127" s="48" t="n">
        <v>219.6</v>
      </c>
      <c r="F127" s="41" t="n">
        <f aca="false">SUM(D127:E127)</f>
        <v>4667.2</v>
      </c>
    </row>
    <row r="128" customFormat="false" ht="15" hidden="false" customHeight="false" outlineLevel="0" collapsed="false">
      <c r="A128" s="42"/>
      <c r="B128" s="46" t="s">
        <v>142</v>
      </c>
      <c r="C128" s="47"/>
      <c r="D128" s="45" t="n">
        <v>679</v>
      </c>
      <c r="E128" s="48" t="n">
        <v>64.5</v>
      </c>
      <c r="F128" s="41" t="n">
        <f aca="false">SUM(D128:E128)</f>
        <v>743.5</v>
      </c>
    </row>
    <row r="129" customFormat="false" ht="15" hidden="false" customHeight="false" outlineLevel="0" collapsed="false">
      <c r="A129" s="42"/>
      <c r="B129" s="46" t="s">
        <v>143</v>
      </c>
      <c r="C129" s="47"/>
      <c r="D129" s="45" t="n">
        <v>5167.7</v>
      </c>
      <c r="E129" s="48" t="n">
        <v>1543.8</v>
      </c>
      <c r="F129" s="41" t="n">
        <f aca="false">SUM(D129:E129)</f>
        <v>6711.5</v>
      </c>
    </row>
    <row r="130" customFormat="false" ht="15" hidden="false" customHeight="false" outlineLevel="0" collapsed="false">
      <c r="A130" s="42"/>
      <c r="B130" s="46" t="s">
        <v>144</v>
      </c>
      <c r="C130" s="47"/>
      <c r="D130" s="45" t="n">
        <v>9430.1</v>
      </c>
      <c r="E130" s="48" t="n">
        <v>4609.7</v>
      </c>
      <c r="F130" s="41" t="n">
        <f aca="false">SUM(D130:E130)</f>
        <v>14039.8</v>
      </c>
    </row>
    <row r="131" customFormat="false" ht="15" hidden="false" customHeight="false" outlineLevel="0" collapsed="false">
      <c r="A131" s="42"/>
      <c r="B131" s="46" t="s">
        <v>145</v>
      </c>
      <c r="C131" s="47"/>
      <c r="D131" s="45" t="n">
        <v>525.1</v>
      </c>
      <c r="E131" s="48" t="n">
        <f aca="false">21.5+30</f>
        <v>51.5</v>
      </c>
      <c r="F131" s="41" t="n">
        <f aca="false">SUM(D131:E131)</f>
        <v>576.6</v>
      </c>
    </row>
    <row r="132" customFormat="false" ht="15" hidden="false" customHeight="false" outlineLevel="0" collapsed="false">
      <c r="A132" s="42"/>
      <c r="B132" s="46" t="s">
        <v>146</v>
      </c>
      <c r="C132" s="47"/>
      <c r="D132" s="45" t="n">
        <v>154.5</v>
      </c>
      <c r="E132" s="48" t="n">
        <v>-30</v>
      </c>
      <c r="F132" s="41" t="n">
        <f aca="false">SUM(D132:E132)</f>
        <v>124.5</v>
      </c>
    </row>
    <row r="133" customFormat="false" ht="15" hidden="false" customHeight="false" outlineLevel="0" collapsed="false">
      <c r="A133" s="42"/>
      <c r="B133" s="46" t="s">
        <v>147</v>
      </c>
      <c r="C133" s="47"/>
      <c r="D133" s="45" t="n">
        <v>52</v>
      </c>
      <c r="E133" s="48" t="n">
        <v>-52</v>
      </c>
      <c r="F133" s="41" t="n">
        <f aca="false">SUM(D133:E133)</f>
        <v>0</v>
      </c>
    </row>
    <row r="134" s="65" customFormat="true" ht="15" hidden="false" customHeight="false" outlineLevel="0" collapsed="false">
      <c r="A134" s="42"/>
      <c r="B134" s="46" t="s">
        <v>148</v>
      </c>
      <c r="C134" s="47"/>
      <c r="D134" s="45" t="n">
        <v>0</v>
      </c>
      <c r="E134" s="48" t="n">
        <v>52</v>
      </c>
      <c r="F134" s="41" t="n">
        <f aca="false">SUM(D134:E134)</f>
        <v>52</v>
      </c>
      <c r="G134" s="1"/>
      <c r="H134" s="1"/>
      <c r="I134" s="1"/>
      <c r="J134" s="1"/>
      <c r="K134" s="1"/>
      <c r="L134" s="1"/>
      <c r="M134" s="1"/>
      <c r="N134" s="1"/>
    </row>
    <row r="135" s="65" customFormat="true" ht="15" hidden="false" customHeight="false" outlineLevel="0" collapsed="false">
      <c r="A135" s="42"/>
      <c r="B135" s="46" t="s">
        <v>149</v>
      </c>
      <c r="C135" s="47"/>
      <c r="D135" s="45" t="n">
        <v>2888</v>
      </c>
      <c r="E135" s="48" t="n">
        <v>849</v>
      </c>
      <c r="F135" s="41" t="n">
        <f aca="false">SUM(D135:E135)</f>
        <v>3737</v>
      </c>
      <c r="G135" s="1"/>
      <c r="H135" s="1"/>
      <c r="I135" s="1"/>
      <c r="J135" s="1"/>
      <c r="K135" s="1"/>
      <c r="L135" s="1"/>
      <c r="M135" s="1"/>
      <c r="N135" s="1"/>
    </row>
    <row r="136" s="65" customFormat="true" ht="15" hidden="false" customHeight="false" outlineLevel="0" collapsed="false">
      <c r="A136" s="42"/>
      <c r="B136" s="46" t="s">
        <v>150</v>
      </c>
      <c r="C136" s="47"/>
      <c r="D136" s="45" t="n">
        <v>21.5</v>
      </c>
      <c r="E136" s="48" t="n">
        <v>-21.5</v>
      </c>
      <c r="F136" s="41" t="n">
        <f aca="false">SUM(D136:E136)</f>
        <v>0</v>
      </c>
      <c r="G136" s="1"/>
      <c r="H136" s="1"/>
      <c r="I136" s="1"/>
      <c r="J136" s="1"/>
      <c r="K136" s="1"/>
      <c r="L136" s="1"/>
      <c r="M136" s="1"/>
      <c r="N136" s="1"/>
    </row>
    <row r="137" s="65" customFormat="true" ht="15" hidden="false" customHeight="false" outlineLevel="0" collapsed="false">
      <c r="A137" s="42"/>
      <c r="B137" s="46" t="s">
        <v>151</v>
      </c>
      <c r="C137" s="47"/>
      <c r="D137" s="45" t="n">
        <v>1966.3</v>
      </c>
      <c r="E137" s="48" t="n">
        <v>-797.6</v>
      </c>
      <c r="F137" s="41" t="n">
        <f aca="false">SUM(D137:E137)</f>
        <v>1168.7</v>
      </c>
      <c r="G137" s="1"/>
      <c r="H137" s="1"/>
      <c r="I137" s="1"/>
      <c r="J137" s="1"/>
      <c r="K137" s="1"/>
      <c r="L137" s="1"/>
      <c r="M137" s="1"/>
      <c r="N137" s="1"/>
    </row>
    <row r="138" s="65" customFormat="true" ht="15" hidden="false" customHeight="false" outlineLevel="0" collapsed="false">
      <c r="A138" s="42"/>
      <c r="B138" s="46" t="s">
        <v>152</v>
      </c>
      <c r="C138" s="47"/>
      <c r="D138" s="45" t="n">
        <v>25694.5</v>
      </c>
      <c r="E138" s="48" t="n">
        <f aca="false">-3000-45</f>
        <v>-3045</v>
      </c>
      <c r="F138" s="41" t="n">
        <f aca="false">SUM(D138:E138)</f>
        <v>22649.5</v>
      </c>
      <c r="M138" s="1"/>
      <c r="N138" s="1"/>
    </row>
    <row r="139" s="65" customFormat="true" ht="15" hidden="false" customHeight="false" outlineLevel="0" collapsed="false">
      <c r="A139" s="42"/>
      <c r="B139" s="46" t="s">
        <v>153</v>
      </c>
      <c r="C139" s="47"/>
      <c r="D139" s="45" t="n">
        <v>28130.7</v>
      </c>
      <c r="E139" s="48" t="n">
        <f aca="false">3000+1500</f>
        <v>4500</v>
      </c>
      <c r="F139" s="41" t="n">
        <f aca="false">SUM(D139:E139)</f>
        <v>32630.7</v>
      </c>
      <c r="M139" s="1"/>
      <c r="N139" s="1"/>
    </row>
    <row r="140" s="65" customFormat="true" ht="15" hidden="false" customHeight="false" outlineLevel="0" collapsed="false">
      <c r="A140" s="42"/>
      <c r="B140" s="46" t="s">
        <v>154</v>
      </c>
      <c r="C140" s="47"/>
      <c r="D140" s="45" t="n">
        <v>0</v>
      </c>
      <c r="E140" s="48" t="n">
        <v>45</v>
      </c>
      <c r="F140" s="41" t="n">
        <f aca="false">SUM(D140:E140)</f>
        <v>45</v>
      </c>
      <c r="M140" s="1"/>
      <c r="N140" s="1"/>
    </row>
    <row r="141" s="65" customFormat="true" ht="15" hidden="false" customHeight="false" outlineLevel="0" collapsed="false">
      <c r="A141" s="42"/>
      <c r="B141" s="46" t="s">
        <v>155</v>
      </c>
      <c r="C141" s="47"/>
      <c r="D141" s="45" t="n">
        <v>150</v>
      </c>
      <c r="E141" s="48" t="n">
        <v>-62.5</v>
      </c>
      <c r="F141" s="41" t="n">
        <f aca="false">SUM(D141:E141)</f>
        <v>87.5</v>
      </c>
      <c r="G141" s="1"/>
      <c r="H141" s="1"/>
      <c r="I141" s="1"/>
      <c r="J141" s="1"/>
      <c r="K141" s="1"/>
      <c r="L141" s="1"/>
      <c r="N141" s="1"/>
    </row>
    <row r="142" s="65" customFormat="true" ht="15" hidden="false" customHeight="false" outlineLevel="0" collapsed="false">
      <c r="A142" s="42"/>
      <c r="B142" s="46" t="s">
        <v>156</v>
      </c>
      <c r="C142" s="47"/>
      <c r="D142" s="45" t="n">
        <v>0.3</v>
      </c>
      <c r="E142" s="48" t="n">
        <v>0.3</v>
      </c>
      <c r="F142" s="41" t="n">
        <f aca="false">SUM(D142:E142)</f>
        <v>0.6</v>
      </c>
      <c r="G142" s="1"/>
      <c r="H142" s="1"/>
      <c r="I142" s="1"/>
      <c r="J142" s="1"/>
      <c r="K142" s="1"/>
      <c r="L142" s="1"/>
      <c r="N142" s="1"/>
    </row>
    <row r="143" s="65" customFormat="true" ht="15" hidden="false" customHeight="false" outlineLevel="0" collapsed="false">
      <c r="A143" s="42"/>
      <c r="B143" s="46" t="s">
        <v>157</v>
      </c>
      <c r="C143" s="47"/>
      <c r="D143" s="45" t="n">
        <v>54.8</v>
      </c>
      <c r="E143" s="48" t="n">
        <v>62.2</v>
      </c>
      <c r="F143" s="41" t="n">
        <f aca="false">SUM(D143:E143)</f>
        <v>117</v>
      </c>
      <c r="G143" s="1"/>
      <c r="H143" s="1"/>
      <c r="I143" s="1"/>
      <c r="J143" s="1"/>
      <c r="K143" s="1"/>
      <c r="L143" s="1"/>
      <c r="N143" s="1"/>
    </row>
    <row r="144" s="65" customFormat="true" ht="15" hidden="false" customHeight="false" outlineLevel="0" collapsed="false">
      <c r="A144" s="37" t="s">
        <v>113</v>
      </c>
      <c r="B144" s="71" t="s">
        <v>158</v>
      </c>
      <c r="C144" s="72"/>
      <c r="D144" s="45" t="n">
        <v>1225.4</v>
      </c>
      <c r="E144" s="48" t="n">
        <f aca="false">-332.9967-84.9794+27.62326</f>
        <v>-390.35284</v>
      </c>
      <c r="F144" s="41" t="n">
        <f aca="false">SUM(D144:E144)</f>
        <v>835.04716</v>
      </c>
      <c r="G144" s="1"/>
      <c r="H144" s="1"/>
      <c r="I144" s="1"/>
      <c r="J144" s="1"/>
      <c r="K144" s="1"/>
      <c r="L144" s="1"/>
      <c r="N144" s="1"/>
    </row>
    <row r="145" customFormat="false" ht="15" hidden="false" customHeight="false" outlineLevel="0" collapsed="false">
      <c r="A145" s="37"/>
      <c r="B145" s="71" t="s">
        <v>159</v>
      </c>
      <c r="C145" s="72"/>
      <c r="D145" s="45" t="n">
        <v>10</v>
      </c>
      <c r="E145" s="48" t="n">
        <v>-1</v>
      </c>
      <c r="F145" s="41" t="n">
        <f aca="false">SUM(D145:E145)</f>
        <v>9</v>
      </c>
      <c r="M145" s="65"/>
    </row>
    <row r="146" customFormat="false" ht="15" hidden="false" customHeight="false" outlineLevel="0" collapsed="false">
      <c r="A146" s="37"/>
      <c r="B146" s="71" t="s">
        <v>160</v>
      </c>
      <c r="C146" s="72"/>
      <c r="D146" s="45" t="n">
        <v>0</v>
      </c>
      <c r="E146" s="48" t="n">
        <f aca="false">332.9967+84.9794+1-27.62326</f>
        <v>391.35284</v>
      </c>
      <c r="F146" s="41" t="n">
        <f aca="false">SUM(D146:E146)</f>
        <v>391.35284</v>
      </c>
      <c r="M146" s="65"/>
    </row>
    <row r="147" customFormat="false" ht="15" hidden="false" customHeight="false" outlineLevel="0" collapsed="false">
      <c r="A147" s="37"/>
      <c r="B147" s="71" t="s">
        <v>161</v>
      </c>
      <c r="C147" s="72"/>
      <c r="D147" s="45" t="n">
        <v>6150.1</v>
      </c>
      <c r="E147" s="48" t="n">
        <v>1301.5</v>
      </c>
      <c r="F147" s="41" t="n">
        <f aca="false">SUM(D147:E147)</f>
        <v>7451.6</v>
      </c>
      <c r="M147" s="65"/>
    </row>
    <row r="148" customFormat="false" ht="15" hidden="false" customHeight="false" outlineLevel="0" collapsed="false">
      <c r="A148" s="37"/>
      <c r="B148" s="71" t="s">
        <v>162</v>
      </c>
      <c r="C148" s="72"/>
      <c r="D148" s="45" t="n">
        <v>717.4</v>
      </c>
      <c r="E148" s="48" t="n">
        <v>213.7</v>
      </c>
      <c r="F148" s="41" t="n">
        <f aca="false">SUM(D148:E148)</f>
        <v>931.1</v>
      </c>
      <c r="M148" s="65"/>
    </row>
    <row r="149" customFormat="false" ht="15" hidden="false" customHeight="false" outlineLevel="0" collapsed="false">
      <c r="A149" s="37" t="s">
        <v>116</v>
      </c>
      <c r="B149" s="71" t="s">
        <v>163</v>
      </c>
      <c r="C149" s="72"/>
      <c r="D149" s="45" t="n">
        <v>1000</v>
      </c>
      <c r="E149" s="48" t="n">
        <v>-200</v>
      </c>
      <c r="F149" s="41" t="n">
        <f aca="false">SUM(D149:E149)</f>
        <v>800</v>
      </c>
      <c r="M149" s="65"/>
    </row>
    <row r="150" customFormat="false" ht="15" hidden="false" customHeight="false" outlineLevel="0" collapsed="false">
      <c r="A150" s="37"/>
      <c r="B150" s="73" t="s">
        <v>164</v>
      </c>
      <c r="C150" s="73"/>
      <c r="D150" s="45" t="n">
        <v>500.6</v>
      </c>
      <c r="E150" s="48" t="n">
        <v>-400</v>
      </c>
      <c r="F150" s="41" t="n">
        <f aca="false">SUM(D150:E150)</f>
        <v>100.6</v>
      </c>
      <c r="M150" s="65"/>
    </row>
    <row r="151" customFormat="false" ht="15" hidden="false" customHeight="false" outlineLevel="0" collapsed="false">
      <c r="A151" s="37"/>
      <c r="B151" s="71" t="s">
        <v>165</v>
      </c>
      <c r="C151" s="71"/>
      <c r="D151" s="45" t="n">
        <v>100</v>
      </c>
      <c r="E151" s="48" t="n">
        <v>900</v>
      </c>
      <c r="F151" s="41" t="n">
        <f aca="false">SUM(D151:E151)</f>
        <v>1000</v>
      </c>
      <c r="M151" s="65"/>
    </row>
    <row r="152" customFormat="false" ht="15" hidden="false" customHeight="false" outlineLevel="0" collapsed="false">
      <c r="A152" s="37"/>
      <c r="B152" s="71" t="s">
        <v>166</v>
      </c>
      <c r="C152" s="71"/>
      <c r="D152" s="45" t="n">
        <v>5203.1</v>
      </c>
      <c r="E152" s="48" t="n">
        <v>1554.3</v>
      </c>
      <c r="F152" s="41" t="n">
        <f aca="false">SUM(D152:E152)</f>
        <v>6757.4</v>
      </c>
      <c r="M152" s="65"/>
    </row>
    <row r="153" customFormat="false" ht="15" hidden="false" customHeight="false" outlineLevel="0" collapsed="false">
      <c r="A153" s="37"/>
      <c r="B153" s="71" t="s">
        <v>167</v>
      </c>
      <c r="C153" s="71"/>
      <c r="D153" s="45" t="n">
        <v>650.9</v>
      </c>
      <c r="E153" s="48" t="n">
        <v>220</v>
      </c>
      <c r="F153" s="41" t="n">
        <f aca="false">SUM(D153:E153)</f>
        <v>870.9</v>
      </c>
      <c r="M153" s="65"/>
    </row>
    <row r="154" customFormat="false" ht="15" hidden="false" customHeight="false" outlineLevel="0" collapsed="false">
      <c r="A154" s="37"/>
      <c r="B154" s="71" t="s">
        <v>168</v>
      </c>
      <c r="C154" s="71"/>
      <c r="D154" s="45" t="n">
        <v>1000</v>
      </c>
      <c r="E154" s="48" t="n">
        <f aca="false">-300-220</f>
        <v>-520</v>
      </c>
      <c r="F154" s="41" t="n">
        <f aca="false">SUM(D154:E154)</f>
        <v>480</v>
      </c>
      <c r="M154" s="65"/>
    </row>
    <row r="155" customFormat="false" ht="15" hidden="false" customHeight="false" outlineLevel="0" collapsed="false">
      <c r="A155" s="37" t="s">
        <v>69</v>
      </c>
      <c r="B155" s="46" t="s">
        <v>169</v>
      </c>
      <c r="C155" s="47"/>
      <c r="D155" s="48" t="n">
        <v>7844</v>
      </c>
      <c r="E155" s="48" t="n">
        <v>374.3</v>
      </c>
      <c r="F155" s="74" t="n">
        <f aca="false">SUM(D155:E155)</f>
        <v>8218.3</v>
      </c>
      <c r="G155" s="65"/>
      <c r="H155" s="65"/>
      <c r="I155" s="65"/>
      <c r="J155" s="65"/>
      <c r="K155" s="65"/>
      <c r="L155" s="65"/>
      <c r="N155" s="65"/>
    </row>
    <row r="156" customFormat="false" ht="15" hidden="false" customHeight="false" outlineLevel="0" collapsed="false">
      <c r="A156" s="37"/>
      <c r="B156" s="46" t="s">
        <v>170</v>
      </c>
      <c r="C156" s="47"/>
      <c r="D156" s="48" t="n">
        <v>7847.2</v>
      </c>
      <c r="E156" s="48" t="n">
        <v>-82</v>
      </c>
      <c r="F156" s="74" t="n">
        <f aca="false">SUM(D156:E156)</f>
        <v>7765.2</v>
      </c>
      <c r="G156" s="65"/>
      <c r="H156" s="65"/>
      <c r="I156" s="65"/>
      <c r="J156" s="65"/>
      <c r="K156" s="65"/>
      <c r="L156" s="65"/>
      <c r="N156" s="65"/>
    </row>
    <row r="157" customFormat="false" ht="15" hidden="false" customHeight="false" outlineLevel="0" collapsed="false">
      <c r="A157" s="37"/>
      <c r="B157" s="46" t="s">
        <v>171</v>
      </c>
      <c r="C157" s="47"/>
      <c r="D157" s="48" t="n">
        <v>7765.2</v>
      </c>
      <c r="E157" s="48" t="n">
        <f aca="false">-374.3+30-5</f>
        <v>-349.3</v>
      </c>
      <c r="F157" s="74" t="n">
        <f aca="false">SUM(D157:E157)</f>
        <v>7415.9</v>
      </c>
      <c r="G157" s="65"/>
      <c r="H157" s="65"/>
      <c r="I157" s="65"/>
      <c r="J157" s="65"/>
      <c r="K157" s="65"/>
      <c r="L157" s="65"/>
      <c r="N157" s="65"/>
    </row>
    <row r="158" customFormat="false" ht="15" hidden="false" customHeight="false" outlineLevel="0" collapsed="false">
      <c r="A158" s="37"/>
      <c r="B158" s="46" t="s">
        <v>172</v>
      </c>
      <c r="C158" s="47"/>
      <c r="D158" s="48" t="n">
        <v>0</v>
      </c>
      <c r="E158" s="48" t="n">
        <v>82</v>
      </c>
      <c r="F158" s="74" t="n">
        <f aca="false">SUM(D158:E158)</f>
        <v>82</v>
      </c>
      <c r="G158" s="65"/>
      <c r="H158" s="65"/>
      <c r="I158" s="65"/>
      <c r="J158" s="65"/>
      <c r="K158" s="65"/>
      <c r="L158" s="65"/>
      <c r="N158" s="65"/>
    </row>
    <row r="159" customFormat="false" ht="15" hidden="false" customHeight="false" outlineLevel="0" collapsed="false">
      <c r="A159" s="37"/>
      <c r="B159" s="46" t="s">
        <v>173</v>
      </c>
      <c r="C159" s="47"/>
      <c r="D159" s="48" t="n">
        <v>56365.4</v>
      </c>
      <c r="E159" s="48" t="n">
        <f aca="false">-310+300+485+20</f>
        <v>495</v>
      </c>
      <c r="F159" s="74" t="n">
        <f aca="false">SUM(D159:E159)</f>
        <v>56860.4</v>
      </c>
      <c r="G159" s="65"/>
      <c r="H159" s="65"/>
      <c r="I159" s="65"/>
      <c r="J159" s="65"/>
      <c r="K159" s="65"/>
      <c r="L159" s="65"/>
      <c r="N159" s="65"/>
    </row>
    <row r="160" customFormat="false" ht="15" hidden="false" customHeight="false" outlineLevel="0" collapsed="false">
      <c r="A160" s="37"/>
      <c r="B160" s="46" t="s">
        <v>174</v>
      </c>
      <c r="C160" s="47"/>
      <c r="D160" s="48" t="n">
        <v>97199.6</v>
      </c>
      <c r="E160" s="48" t="n">
        <v>-230</v>
      </c>
      <c r="F160" s="74" t="n">
        <f aca="false">SUM(D160:E160)</f>
        <v>96969.6</v>
      </c>
      <c r="G160" s="65"/>
      <c r="H160" s="65"/>
      <c r="I160" s="65"/>
      <c r="J160" s="65"/>
      <c r="K160" s="65"/>
      <c r="L160" s="65"/>
      <c r="N160" s="65"/>
    </row>
    <row r="161" customFormat="false" ht="15" hidden="false" customHeight="false" outlineLevel="0" collapsed="false">
      <c r="A161" s="37"/>
      <c r="B161" s="46" t="s">
        <v>175</v>
      </c>
      <c r="C161" s="47"/>
      <c r="D161" s="48" t="n">
        <v>10876.8</v>
      </c>
      <c r="E161" s="48" t="n">
        <f aca="false">250-15</f>
        <v>235</v>
      </c>
      <c r="F161" s="74" t="n">
        <f aca="false">SUM(D161:E161)</f>
        <v>11111.8</v>
      </c>
      <c r="G161" s="65"/>
      <c r="H161" s="65"/>
      <c r="I161" s="65"/>
      <c r="J161" s="65"/>
      <c r="K161" s="65"/>
      <c r="L161" s="65"/>
      <c r="N161" s="65"/>
    </row>
    <row r="162" customFormat="false" ht="15" hidden="false" customHeight="false" outlineLevel="0" collapsed="false">
      <c r="A162" s="37"/>
      <c r="B162" s="46" t="s">
        <v>176</v>
      </c>
      <c r="C162" s="47"/>
      <c r="D162" s="48" t="n">
        <v>15547.7</v>
      </c>
      <c r="E162" s="48" t="n">
        <v>-80</v>
      </c>
      <c r="F162" s="74" t="n">
        <f aca="false">SUM(D162:E162)</f>
        <v>15467.7</v>
      </c>
      <c r="G162" s="65"/>
      <c r="H162" s="65"/>
      <c r="I162" s="65"/>
      <c r="J162" s="65"/>
      <c r="K162" s="65"/>
      <c r="L162" s="65"/>
      <c r="N162" s="65"/>
    </row>
    <row r="163" customFormat="false" ht="15" hidden="false" customHeight="false" outlineLevel="0" collapsed="false">
      <c r="A163" s="37"/>
      <c r="B163" s="46" t="s">
        <v>177</v>
      </c>
      <c r="C163" s="47"/>
      <c r="D163" s="48" t="n">
        <v>2004</v>
      </c>
      <c r="E163" s="48" t="n">
        <v>80</v>
      </c>
      <c r="F163" s="74" t="n">
        <f aca="false">SUM(D163:E163)</f>
        <v>2084</v>
      </c>
      <c r="G163" s="65"/>
      <c r="H163" s="65"/>
      <c r="I163" s="65"/>
      <c r="J163" s="65"/>
      <c r="K163" s="65"/>
      <c r="L163" s="65"/>
      <c r="N163" s="65"/>
    </row>
    <row r="164" customFormat="false" ht="15" hidden="false" customHeight="false" outlineLevel="0" collapsed="false">
      <c r="A164" s="37"/>
      <c r="B164" s="46" t="s">
        <v>178</v>
      </c>
      <c r="C164" s="47"/>
      <c r="D164" s="48" t="n">
        <v>13462.5</v>
      </c>
      <c r="E164" s="48" t="n">
        <f aca="false">60-35</f>
        <v>25</v>
      </c>
      <c r="F164" s="74" t="n">
        <f aca="false">SUM(D164:E164)</f>
        <v>13487.5</v>
      </c>
      <c r="G164" s="65"/>
      <c r="H164" s="65"/>
      <c r="I164" s="65"/>
      <c r="J164" s="65"/>
      <c r="K164" s="65"/>
      <c r="L164" s="65"/>
      <c r="N164" s="65"/>
    </row>
    <row r="165" customFormat="false" ht="15" hidden="false" customHeight="false" outlineLevel="0" collapsed="false">
      <c r="A165" s="37"/>
      <c r="B165" s="46" t="s">
        <v>179</v>
      </c>
      <c r="C165" s="47"/>
      <c r="D165" s="48" t="n">
        <v>295.9</v>
      </c>
      <c r="E165" s="48" t="n">
        <v>45</v>
      </c>
      <c r="F165" s="41" t="n">
        <f aca="false">SUM(D165:E165)</f>
        <v>340.9</v>
      </c>
      <c r="G165" s="65"/>
      <c r="H165" s="65"/>
      <c r="I165" s="65"/>
      <c r="J165" s="65"/>
      <c r="K165" s="65"/>
      <c r="L165" s="65"/>
      <c r="N165" s="65"/>
    </row>
    <row r="166" customFormat="false" ht="15" hidden="false" customHeight="false" outlineLevel="0" collapsed="false">
      <c r="A166" s="37"/>
      <c r="B166" s="71" t="s">
        <v>180</v>
      </c>
      <c r="C166" s="71"/>
      <c r="D166" s="45" t="n">
        <v>2640.2</v>
      </c>
      <c r="E166" s="48" t="n">
        <v>670.6</v>
      </c>
      <c r="F166" s="74" t="n">
        <f aca="false">SUM(D166:E166)</f>
        <v>3310.8</v>
      </c>
    </row>
    <row r="167" customFormat="false" ht="15" hidden="false" customHeight="false" outlineLevel="0" collapsed="false">
      <c r="A167" s="37"/>
      <c r="B167" s="71" t="s">
        <v>181</v>
      </c>
      <c r="C167" s="71"/>
      <c r="D167" s="45" t="n">
        <v>4080.5</v>
      </c>
      <c r="E167" s="48" t="n">
        <v>1</v>
      </c>
      <c r="F167" s="74" t="n">
        <f aca="false">SUM(D167:E167)</f>
        <v>4081.5</v>
      </c>
    </row>
    <row r="168" customFormat="false" ht="15" hidden="false" customHeight="false" outlineLevel="0" collapsed="false">
      <c r="A168" s="37"/>
      <c r="B168" s="71" t="s">
        <v>182</v>
      </c>
      <c r="C168" s="71"/>
      <c r="D168" s="45" t="n">
        <v>397</v>
      </c>
      <c r="E168" s="48" t="n">
        <v>-1</v>
      </c>
      <c r="F168" s="74" t="n">
        <f aca="false">SUM(D168:E168)</f>
        <v>396</v>
      </c>
    </row>
    <row r="169" customFormat="false" ht="15" hidden="false" customHeight="false" outlineLevel="0" collapsed="false">
      <c r="A169" s="37"/>
      <c r="B169" s="71" t="s">
        <v>183</v>
      </c>
      <c r="C169" s="71"/>
      <c r="D169" s="45" t="n">
        <v>29401.1</v>
      </c>
      <c r="E169" s="48" t="n">
        <f aca="false">-300-250</f>
        <v>-550</v>
      </c>
      <c r="F169" s="74" t="n">
        <f aca="false">SUM(D169:E169)</f>
        <v>28851.1</v>
      </c>
    </row>
    <row r="170" customFormat="false" ht="16.5" hidden="false" customHeight="true" outlineLevel="0" collapsed="false">
      <c r="A170" s="37" t="s">
        <v>118</v>
      </c>
      <c r="B170" s="71" t="s">
        <v>184</v>
      </c>
      <c r="C170" s="71"/>
      <c r="D170" s="45" t="n">
        <v>16574.9</v>
      </c>
      <c r="E170" s="48" t="n">
        <v>-16</v>
      </c>
      <c r="F170" s="41" t="n">
        <f aca="false">SUM(D170:E170)</f>
        <v>16558.9</v>
      </c>
    </row>
    <row r="171" customFormat="false" ht="15" hidden="false" customHeight="false" outlineLevel="0" collapsed="false">
      <c r="A171" s="37"/>
      <c r="B171" s="71" t="s">
        <v>185</v>
      </c>
      <c r="C171" s="71"/>
      <c r="D171" s="45" t="n">
        <v>31658.2</v>
      </c>
      <c r="E171" s="48" t="n">
        <f aca="false">758.1+15.6+84.6+1675.9</f>
        <v>2534.2</v>
      </c>
      <c r="F171" s="41" t="n">
        <f aca="false">SUM(D171:E171)</f>
        <v>34192.4</v>
      </c>
    </row>
    <row r="172" customFormat="false" ht="15" hidden="false" customHeight="false" outlineLevel="0" collapsed="false">
      <c r="A172" s="37"/>
      <c r="B172" s="71" t="s">
        <v>186</v>
      </c>
      <c r="C172" s="71"/>
      <c r="D172" s="45" t="n">
        <v>2042</v>
      </c>
      <c r="E172" s="48" t="n">
        <f aca="false">47.2+2.2+104.5</f>
        <v>153.9</v>
      </c>
      <c r="F172" s="41" t="n">
        <f aca="false">SUM(D172:E172)</f>
        <v>2195.9</v>
      </c>
    </row>
    <row r="173" customFormat="false" ht="15" hidden="false" customHeight="false" outlineLevel="0" collapsed="false">
      <c r="A173" s="37"/>
      <c r="B173" s="46" t="s">
        <v>187</v>
      </c>
      <c r="C173" s="47"/>
      <c r="D173" s="45" t="n">
        <v>10560.5</v>
      </c>
      <c r="E173" s="48" t="n">
        <f aca="false">269.6-1.8+596</f>
        <v>863.8</v>
      </c>
      <c r="F173" s="41" t="n">
        <f aca="false">SUM(D173:E173)</f>
        <v>11424.3</v>
      </c>
    </row>
    <row r="174" customFormat="false" ht="15" hidden="false" customHeight="false" outlineLevel="0" collapsed="false">
      <c r="A174" s="37"/>
      <c r="B174" s="71" t="s">
        <v>188</v>
      </c>
      <c r="C174" s="71"/>
      <c r="D174" s="45" t="n">
        <v>731.7</v>
      </c>
      <c r="E174" s="48" t="n">
        <v>213.6</v>
      </c>
      <c r="F174" s="41" t="n">
        <f aca="false">SUM(D174:E174)</f>
        <v>945.3</v>
      </c>
    </row>
    <row r="175" s="75" customFormat="true" ht="15" hidden="false" customHeight="false" outlineLevel="0" collapsed="false">
      <c r="A175" s="37"/>
      <c r="B175" s="71" t="s">
        <v>189</v>
      </c>
      <c r="C175" s="71"/>
      <c r="D175" s="45" t="n">
        <v>1922.9</v>
      </c>
      <c r="E175" s="48" t="n">
        <f aca="false">55.6+120.7</f>
        <v>176.3</v>
      </c>
      <c r="F175" s="41" t="n">
        <f aca="false">SUM(D175:E175)</f>
        <v>2099.2</v>
      </c>
      <c r="G175" s="1"/>
      <c r="H175" s="1"/>
      <c r="I175" s="1"/>
      <c r="J175" s="1"/>
      <c r="K175" s="1"/>
      <c r="L175" s="1"/>
      <c r="M175" s="1"/>
      <c r="N175" s="1"/>
    </row>
    <row r="176" customFormat="false" ht="15.75" hidden="true" customHeight="true" outlineLevel="0" collapsed="false">
      <c r="A176" s="76"/>
      <c r="B176" s="71" t="s">
        <v>190</v>
      </c>
      <c r="C176" s="71"/>
      <c r="D176" s="45" t="n">
        <v>0</v>
      </c>
      <c r="E176" s="48"/>
      <c r="F176" s="41" t="n">
        <f aca="false">SUM(D176:E176)</f>
        <v>0</v>
      </c>
    </row>
    <row r="177" s="77" customFormat="true" ht="15" hidden="false" customHeight="false" outlineLevel="0" collapsed="false">
      <c r="A177" s="37" t="s">
        <v>73</v>
      </c>
      <c r="B177" s="71" t="s">
        <v>191</v>
      </c>
      <c r="C177" s="71"/>
      <c r="D177" s="48" t="n">
        <v>16</v>
      </c>
      <c r="E177" s="48" t="n">
        <v>1.22</v>
      </c>
      <c r="F177" s="41" t="n">
        <f aca="false">SUM(D177:E177)</f>
        <v>17.22</v>
      </c>
      <c r="G177" s="1"/>
      <c r="H177" s="1"/>
      <c r="I177" s="1"/>
      <c r="J177" s="1"/>
      <c r="K177" s="1"/>
      <c r="L177" s="1"/>
      <c r="M177" s="1"/>
      <c r="N177" s="1"/>
    </row>
    <row r="178" customFormat="false" ht="15" hidden="false" customHeight="false" outlineLevel="0" collapsed="false">
      <c r="A178" s="37"/>
      <c r="B178" s="71" t="s">
        <v>192</v>
      </c>
      <c r="C178" s="71"/>
      <c r="D178" s="48" t="n">
        <v>15</v>
      </c>
      <c r="E178" s="48" t="n">
        <v>-1.22</v>
      </c>
      <c r="F178" s="41" t="n">
        <f aca="false">SUM(D178:E178)</f>
        <v>13.78</v>
      </c>
    </row>
    <row r="179" customFormat="false" ht="15" hidden="false" customHeight="false" outlineLevel="0" collapsed="false">
      <c r="A179" s="37"/>
      <c r="B179" s="71" t="s">
        <v>193</v>
      </c>
      <c r="C179" s="71"/>
      <c r="D179" s="48" t="n">
        <v>5945.1</v>
      </c>
      <c r="E179" s="48" t="n">
        <v>-34.1</v>
      </c>
      <c r="F179" s="41" t="n">
        <f aca="false">SUM(D179:E179)</f>
        <v>5911</v>
      </c>
    </row>
    <row r="180" customFormat="false" ht="15" hidden="false" customHeight="false" outlineLevel="0" collapsed="false">
      <c r="A180" s="37"/>
      <c r="B180" s="71" t="s">
        <v>194</v>
      </c>
      <c r="C180" s="71"/>
      <c r="D180" s="48" t="n">
        <v>222</v>
      </c>
      <c r="E180" s="48" t="n">
        <v>34.1</v>
      </c>
      <c r="F180" s="41" t="n">
        <f aca="false">SUM(D180:E180)</f>
        <v>256.1</v>
      </c>
    </row>
    <row r="181" customFormat="false" ht="15" hidden="false" customHeight="false" outlineLevel="0" collapsed="false">
      <c r="A181" s="37"/>
      <c r="B181" s="46" t="s">
        <v>195</v>
      </c>
      <c r="C181" s="47"/>
      <c r="D181" s="48" t="n">
        <v>439.4</v>
      </c>
      <c r="E181" s="48" t="n">
        <v>14.7</v>
      </c>
      <c r="F181" s="41" t="n">
        <f aca="false">SUM(D181:E181)</f>
        <v>454.1</v>
      </c>
    </row>
    <row r="182" customFormat="false" ht="15" hidden="false" customHeight="false" outlineLevel="0" collapsed="false">
      <c r="A182" s="37"/>
      <c r="B182" s="46" t="s">
        <v>196</v>
      </c>
      <c r="C182" s="47"/>
      <c r="D182" s="48" t="n">
        <v>1055.5</v>
      </c>
      <c r="E182" s="48" t="n">
        <v>-14.7</v>
      </c>
      <c r="F182" s="41" t="n">
        <f aca="false">SUM(D182:E182)</f>
        <v>1040.8</v>
      </c>
    </row>
    <row r="183" customFormat="false" ht="15" hidden="false" customHeight="false" outlineLevel="0" collapsed="false">
      <c r="A183" s="78" t="s">
        <v>197</v>
      </c>
      <c r="B183" s="71" t="s">
        <v>198</v>
      </c>
      <c r="C183" s="71"/>
      <c r="D183" s="45" t="n">
        <v>1316.8</v>
      </c>
      <c r="E183" s="48" t="n">
        <v>797.6</v>
      </c>
      <c r="F183" s="41" t="n">
        <f aca="false">SUM(D183:E183)</f>
        <v>2114.4</v>
      </c>
    </row>
    <row r="184" customFormat="false" ht="15" hidden="false" customHeight="false" outlineLevel="0" collapsed="false">
      <c r="A184" s="42" t="s">
        <v>122</v>
      </c>
      <c r="B184" s="71" t="s">
        <v>199</v>
      </c>
      <c r="C184" s="71"/>
      <c r="D184" s="45" t="n">
        <v>790.2</v>
      </c>
      <c r="E184" s="48" t="n">
        <v>195.8</v>
      </c>
      <c r="F184" s="74" t="n">
        <f aca="false">SUM(D184:E184)</f>
        <v>986</v>
      </c>
    </row>
    <row r="185" customFormat="false" ht="15" hidden="false" customHeight="false" outlineLevel="0" collapsed="false">
      <c r="A185" s="42"/>
      <c r="B185" s="71" t="s">
        <v>200</v>
      </c>
      <c r="C185" s="71"/>
      <c r="D185" s="45" t="n">
        <v>87823.2</v>
      </c>
      <c r="E185" s="48" t="n">
        <v>-3000</v>
      </c>
      <c r="F185" s="74" t="n">
        <f aca="false">SUM(D185:E185)</f>
        <v>84823.2</v>
      </c>
    </row>
    <row r="186" customFormat="false" ht="15" hidden="false" customHeight="false" outlineLevel="0" collapsed="false">
      <c r="A186" s="42"/>
      <c r="B186" s="71" t="s">
        <v>201</v>
      </c>
      <c r="C186" s="71"/>
      <c r="D186" s="45" t="n">
        <v>5736</v>
      </c>
      <c r="E186" s="48" t="n">
        <v>3000</v>
      </c>
      <c r="F186" s="74" t="n">
        <f aca="false">SUM(D186:E186)</f>
        <v>8736</v>
      </c>
    </row>
    <row r="187" customFormat="false" ht="15" hidden="false" customHeight="false" outlineLevel="0" collapsed="false">
      <c r="A187" s="42"/>
      <c r="B187" s="46" t="s">
        <v>202</v>
      </c>
      <c r="C187" s="47"/>
      <c r="D187" s="45" t="n">
        <v>26090</v>
      </c>
      <c r="E187" s="48" t="n">
        <v>43000</v>
      </c>
      <c r="F187" s="74" t="n">
        <f aca="false">SUM(D187:E187)</f>
        <v>69090</v>
      </c>
    </row>
    <row r="188" customFormat="false" ht="15" hidden="false" customHeight="false" outlineLevel="0" collapsed="false">
      <c r="A188" s="42"/>
      <c r="B188" s="46" t="s">
        <v>203</v>
      </c>
      <c r="C188" s="47"/>
      <c r="D188" s="45" t="n">
        <v>118474.4</v>
      </c>
      <c r="E188" s="48" t="n">
        <v>-43000</v>
      </c>
      <c r="F188" s="74" t="n">
        <f aca="false">SUM(D188:E188)</f>
        <v>75474.4</v>
      </c>
    </row>
    <row r="189" customFormat="false" ht="15" hidden="false" customHeight="false" outlineLevel="0" collapsed="false">
      <c r="A189" s="42"/>
      <c r="B189" s="46" t="s">
        <v>204</v>
      </c>
      <c r="C189" s="47"/>
      <c r="D189" s="45" t="n">
        <v>1064.3</v>
      </c>
      <c r="E189" s="48" t="n">
        <v>-1.1</v>
      </c>
      <c r="F189" s="74" t="n">
        <f aca="false">SUM(D189:E189)</f>
        <v>1063.2</v>
      </c>
    </row>
    <row r="190" customFormat="false" ht="15" hidden="false" customHeight="false" outlineLevel="0" collapsed="false">
      <c r="A190" s="42"/>
      <c r="B190" s="46" t="s">
        <v>205</v>
      </c>
      <c r="C190" s="47"/>
      <c r="D190" s="45" t="n">
        <v>82.3</v>
      </c>
      <c r="E190" s="48" t="n">
        <v>1.1</v>
      </c>
      <c r="F190" s="74" t="n">
        <f aca="false">SUM(D190:E190)</f>
        <v>83.4</v>
      </c>
    </row>
    <row r="191" customFormat="false" ht="15" hidden="false" customHeight="false" outlineLevel="0" collapsed="false">
      <c r="A191" s="42"/>
      <c r="B191" s="71" t="s">
        <v>206</v>
      </c>
      <c r="C191" s="71"/>
      <c r="D191" s="45" t="n">
        <v>3115.8</v>
      </c>
      <c r="E191" s="48" t="n">
        <v>930.4</v>
      </c>
      <c r="F191" s="74" t="n">
        <f aca="false">SUM(D191:E191)</f>
        <v>4046.2</v>
      </c>
    </row>
    <row r="192" customFormat="false" ht="15" hidden="false" customHeight="false" outlineLevel="0" collapsed="false">
      <c r="A192" s="42"/>
      <c r="B192" s="71" t="s">
        <v>205</v>
      </c>
      <c r="C192" s="71"/>
      <c r="D192" s="45" t="n">
        <v>150.4</v>
      </c>
      <c r="E192" s="48" t="n">
        <v>83.4</v>
      </c>
      <c r="F192" s="74" t="n">
        <f aca="false">SUM(D192:E192)</f>
        <v>233.8</v>
      </c>
    </row>
    <row r="193" customFormat="false" ht="15" hidden="false" customHeight="false" outlineLevel="0" collapsed="false">
      <c r="A193" s="42"/>
      <c r="B193" s="71" t="s">
        <v>207</v>
      </c>
      <c r="C193" s="71"/>
      <c r="D193" s="45" t="n">
        <v>4663.7</v>
      </c>
      <c r="E193" s="48" t="n">
        <v>1393.2</v>
      </c>
      <c r="F193" s="74" t="n">
        <f aca="false">SUM(D193:E193)</f>
        <v>6056.9</v>
      </c>
    </row>
    <row r="194" customFormat="false" ht="15" hidden="false" customHeight="false" outlineLevel="0" collapsed="false">
      <c r="A194" s="42"/>
      <c r="B194" s="71" t="s">
        <v>208</v>
      </c>
      <c r="C194" s="71"/>
      <c r="D194" s="45" t="n">
        <v>9188.4</v>
      </c>
      <c r="E194" s="48" t="n">
        <v>2190.4</v>
      </c>
      <c r="F194" s="74" t="n">
        <f aca="false">SUM(D194:E194)</f>
        <v>11378.8</v>
      </c>
    </row>
    <row r="195" customFormat="false" ht="15" hidden="false" customHeight="false" outlineLevel="0" collapsed="false">
      <c r="A195" s="50" t="s">
        <v>43</v>
      </c>
      <c r="B195" s="51"/>
      <c r="C195" s="51"/>
      <c r="D195" s="52" t="s">
        <v>209</v>
      </c>
      <c r="E195" s="53" t="n">
        <f aca="false">SUM(E121:E194)</f>
        <v>28966.1</v>
      </c>
      <c r="F195" s="52"/>
      <c r="G195" s="1" t="n">
        <f aca="false">24924+45+1500+2497.1</f>
        <v>28966.1</v>
      </c>
      <c r="H195" s="79" t="n">
        <f aca="false">G195-E195</f>
        <v>0</v>
      </c>
      <c r="I195" s="1" t="n">
        <f aca="false">24924-83.4-2190.4-1589-930.4-670.6-1301.5-213.7-7447-313-849-1543.8-4609.7-219.6-64.5-1554.3-213.6-1130.5</f>
        <v>0</v>
      </c>
      <c r="J195" s="54" t="n">
        <f aca="false">I195-H195</f>
        <v>0</v>
      </c>
    </row>
    <row r="196" customFormat="false" ht="7.5" hidden="false" customHeight="true" outlineLevel="0" collapsed="false">
      <c r="A196" s="55"/>
      <c r="B196" s="56"/>
      <c r="C196" s="56"/>
      <c r="D196" s="57"/>
      <c r="E196" s="58"/>
      <c r="F196" s="57"/>
    </row>
    <row r="197" customFormat="false" ht="96.75" hidden="false" customHeight="true" outlineLevel="0" collapsed="false">
      <c r="A197" s="80" t="s">
        <v>210</v>
      </c>
      <c r="B197" s="80"/>
      <c r="C197" s="80"/>
      <c r="D197" s="80"/>
      <c r="E197" s="80"/>
      <c r="F197" s="80"/>
      <c r="G197" s="75"/>
      <c r="H197" s="75"/>
      <c r="I197" s="75"/>
      <c r="J197" s="75"/>
      <c r="K197" s="75"/>
      <c r="L197" s="75"/>
      <c r="M197" s="75"/>
      <c r="N197" s="75"/>
    </row>
    <row r="198" customFormat="false" ht="16.5" hidden="false" customHeight="true" outlineLevel="0" collapsed="false">
      <c r="A198" s="80" t="s">
        <v>211</v>
      </c>
      <c r="B198" s="80"/>
      <c r="C198" s="80"/>
      <c r="D198" s="80"/>
      <c r="E198" s="80"/>
      <c r="F198" s="80"/>
      <c r="G198" s="81"/>
      <c r="H198" s="81"/>
      <c r="I198" s="81"/>
      <c r="J198" s="81"/>
      <c r="K198" s="81"/>
      <c r="L198" s="81"/>
      <c r="M198" s="81"/>
    </row>
    <row r="199" customFormat="false" ht="12.8" hidden="false" customHeight="false" outlineLevel="0" collapsed="false">
      <c r="A199" s="82"/>
      <c r="B199" s="82"/>
      <c r="C199" s="82"/>
      <c r="D199" s="82"/>
      <c r="E199" s="82"/>
      <c r="F199" s="83" t="s">
        <v>60</v>
      </c>
      <c r="G199" s="77"/>
      <c r="H199" s="77"/>
      <c r="I199" s="77"/>
      <c r="J199" s="77"/>
      <c r="K199" s="77"/>
      <c r="L199" s="77"/>
      <c r="M199" s="77"/>
      <c r="N199" s="77"/>
    </row>
    <row r="200" customFormat="false" ht="15.75" hidden="false" customHeight="true" outlineLevel="0" collapsed="false">
      <c r="A200" s="84" t="s">
        <v>212</v>
      </c>
      <c r="B200" s="84"/>
      <c r="C200" s="84" t="s">
        <v>213</v>
      </c>
      <c r="D200" s="84"/>
      <c r="E200" s="84"/>
      <c r="F200" s="84"/>
    </row>
    <row r="201" customFormat="false" ht="17.25" hidden="false" customHeight="true" outlineLevel="0" collapsed="false">
      <c r="A201" s="85" t="s">
        <v>214</v>
      </c>
      <c r="B201" s="86" t="n">
        <v>33.5</v>
      </c>
      <c r="C201" s="87" t="s">
        <v>215</v>
      </c>
      <c r="D201" s="87"/>
      <c r="E201" s="87"/>
      <c r="F201" s="86" t="n">
        <f aca="false">E61</f>
        <v>-6208.49376</v>
      </c>
      <c r="M201" s="88"/>
    </row>
    <row r="202" customFormat="false" ht="15.75" hidden="false" customHeight="true" outlineLevel="0" collapsed="false">
      <c r="A202" s="89" t="s">
        <v>216</v>
      </c>
      <c r="B202" s="86" t="n">
        <f aca="false">-7537.9+30.91729+544.98895</f>
        <v>-6961.99376</v>
      </c>
      <c r="C202" s="87"/>
      <c r="D202" s="87"/>
      <c r="E202" s="87"/>
      <c r="F202" s="86"/>
    </row>
    <row r="203" customFormat="false" ht="16.5" hidden="false" customHeight="true" outlineLevel="0" collapsed="false">
      <c r="A203" s="85" t="s">
        <v>217</v>
      </c>
      <c r="B203" s="86" t="n">
        <v>720</v>
      </c>
      <c r="C203" s="87"/>
      <c r="D203" s="87"/>
      <c r="E203" s="87"/>
      <c r="F203" s="86"/>
      <c r="G203" s="1" t="n">
        <f aca="false">-48.5-182.6+30.6-370.6-1713.1+150+1563.1+8173+48.5</f>
        <v>7650.4</v>
      </c>
      <c r="H203" s="54" t="n">
        <f aca="false">G203-E195</f>
        <v>-21315.7</v>
      </c>
    </row>
    <row r="204" customFormat="false" ht="16.5" hidden="false" customHeight="true" outlineLevel="0" collapsed="false">
      <c r="A204" s="90" t="s">
        <v>218</v>
      </c>
      <c r="B204" s="86" t="n">
        <v>24924</v>
      </c>
      <c r="C204" s="87" t="s">
        <v>219</v>
      </c>
      <c r="D204" s="87"/>
      <c r="E204" s="87"/>
      <c r="F204" s="91" t="n">
        <v>7447</v>
      </c>
      <c r="H204" s="54"/>
    </row>
    <row r="205" customFormat="false" ht="16.5" hidden="false" customHeight="true" outlineLevel="0" collapsed="false">
      <c r="A205" s="90"/>
      <c r="B205" s="86"/>
      <c r="C205" s="87" t="s">
        <v>220</v>
      </c>
      <c r="D205" s="87"/>
      <c r="E205" s="87"/>
      <c r="F205" s="91" t="n">
        <f aca="false">313-84.6</f>
        <v>228.4</v>
      </c>
      <c r="H205" s="54"/>
    </row>
    <row r="206" customFormat="false" ht="16.5" hidden="false" customHeight="true" outlineLevel="0" collapsed="false">
      <c r="A206" s="90"/>
      <c r="B206" s="86"/>
      <c r="C206" s="87" t="s">
        <v>221</v>
      </c>
      <c r="D206" s="87"/>
      <c r="E206" s="87"/>
      <c r="F206" s="91" t="n">
        <v>849</v>
      </c>
      <c r="H206" s="54"/>
    </row>
    <row r="207" customFormat="false" ht="16.5" hidden="false" customHeight="true" outlineLevel="0" collapsed="false">
      <c r="A207" s="90"/>
      <c r="B207" s="86"/>
      <c r="C207" s="87" t="s">
        <v>222</v>
      </c>
      <c r="D207" s="87"/>
      <c r="E207" s="87"/>
      <c r="F207" s="91" t="n">
        <v>1543.8</v>
      </c>
      <c r="H207" s="54"/>
    </row>
    <row r="208" customFormat="false" ht="16.5" hidden="false" customHeight="true" outlineLevel="0" collapsed="false">
      <c r="A208" s="90"/>
      <c r="B208" s="86"/>
      <c r="C208" s="87" t="s">
        <v>223</v>
      </c>
      <c r="D208" s="87"/>
      <c r="E208" s="87"/>
      <c r="F208" s="91" t="n">
        <v>1554.3</v>
      </c>
      <c r="H208" s="54"/>
    </row>
    <row r="209" customFormat="false" ht="16.5" hidden="false" customHeight="true" outlineLevel="0" collapsed="false">
      <c r="A209" s="90"/>
      <c r="B209" s="86"/>
      <c r="C209" s="87" t="s">
        <v>224</v>
      </c>
      <c r="D209" s="87"/>
      <c r="E209" s="87"/>
      <c r="F209" s="91" t="n">
        <v>213.7</v>
      </c>
      <c r="H209" s="54"/>
    </row>
    <row r="210" customFormat="false" ht="16.5" hidden="false" customHeight="true" outlineLevel="0" collapsed="false">
      <c r="A210" s="90"/>
      <c r="B210" s="86"/>
      <c r="C210" s="87" t="s">
        <v>225</v>
      </c>
      <c r="D210" s="87"/>
      <c r="E210" s="87"/>
      <c r="F210" s="91" t="n">
        <v>1301.5</v>
      </c>
      <c r="H210" s="54"/>
    </row>
    <row r="211" customFormat="false" ht="33" hidden="false" customHeight="true" outlineLevel="0" collapsed="false">
      <c r="A211" s="90"/>
      <c r="B211" s="86"/>
      <c r="C211" s="87" t="s">
        <v>226</v>
      </c>
      <c r="D211" s="87"/>
      <c r="E211" s="87"/>
      <c r="F211" s="91" t="n">
        <v>213.6</v>
      </c>
      <c r="H211" s="54"/>
    </row>
    <row r="212" customFormat="false" ht="14.25" hidden="false" customHeight="true" outlineLevel="0" collapsed="false">
      <c r="A212" s="90"/>
      <c r="B212" s="86"/>
      <c r="C212" s="87" t="s">
        <v>227</v>
      </c>
      <c r="D212" s="87"/>
      <c r="E212" s="87"/>
      <c r="F212" s="91" t="n">
        <f aca="false">1130.5+84.6</f>
        <v>1215.1</v>
      </c>
      <c r="H212" s="54"/>
    </row>
    <row r="213" customFormat="false" ht="33" hidden="false" customHeight="true" outlineLevel="0" collapsed="false">
      <c r="A213" s="90"/>
      <c r="B213" s="86"/>
      <c r="C213" s="87" t="s">
        <v>228</v>
      </c>
      <c r="D213" s="87"/>
      <c r="E213" s="87"/>
      <c r="F213" s="91" t="n">
        <v>670.6</v>
      </c>
      <c r="H213" s="54"/>
    </row>
    <row r="214" customFormat="false" ht="16.5" hidden="false" customHeight="true" outlineLevel="0" collapsed="false">
      <c r="A214" s="90"/>
      <c r="B214" s="86"/>
      <c r="C214" s="87" t="s">
        <v>229</v>
      </c>
      <c r="D214" s="87"/>
      <c r="E214" s="87"/>
      <c r="F214" s="91" t="n">
        <v>930.4</v>
      </c>
      <c r="H214" s="54"/>
    </row>
    <row r="215" customFormat="false" ht="16.5" hidden="false" customHeight="true" outlineLevel="0" collapsed="false">
      <c r="A215" s="90"/>
      <c r="B215" s="86"/>
      <c r="C215" s="87" t="s">
        <v>230</v>
      </c>
      <c r="D215" s="87"/>
      <c r="E215" s="87"/>
      <c r="F215" s="91" t="n">
        <v>1589</v>
      </c>
      <c r="H215" s="54"/>
    </row>
    <row r="216" customFormat="false" ht="16.5" hidden="false" customHeight="true" outlineLevel="0" collapsed="false">
      <c r="A216" s="90"/>
      <c r="B216" s="86"/>
      <c r="C216" s="87" t="s">
        <v>229</v>
      </c>
      <c r="D216" s="87"/>
      <c r="E216" s="87"/>
      <c r="F216" s="91" t="n">
        <v>2190.4</v>
      </c>
      <c r="H216" s="54"/>
    </row>
    <row r="217" customFormat="false" ht="16.5" hidden="false" customHeight="true" outlineLevel="0" collapsed="false">
      <c r="A217" s="90"/>
      <c r="B217" s="86"/>
      <c r="C217" s="87" t="s">
        <v>231</v>
      </c>
      <c r="D217" s="87"/>
      <c r="E217" s="87"/>
      <c r="F217" s="91" t="n">
        <v>4609.7</v>
      </c>
      <c r="H217" s="54"/>
    </row>
    <row r="218" customFormat="false" ht="16.5" hidden="false" customHeight="true" outlineLevel="0" collapsed="false">
      <c r="A218" s="90"/>
      <c r="B218" s="86"/>
      <c r="C218" s="92" t="s">
        <v>232</v>
      </c>
      <c r="D218" s="92"/>
      <c r="E218" s="92"/>
      <c r="F218" s="91" t="n">
        <v>64.5</v>
      </c>
      <c r="H218" s="54"/>
    </row>
    <row r="219" customFormat="false" ht="16.5" hidden="false" customHeight="true" outlineLevel="0" collapsed="false">
      <c r="A219" s="90"/>
      <c r="B219" s="86"/>
      <c r="C219" s="87" t="s">
        <v>233</v>
      </c>
      <c r="D219" s="87"/>
      <c r="E219" s="87"/>
      <c r="F219" s="91" t="n">
        <v>219.6</v>
      </c>
      <c r="H219" s="54"/>
    </row>
    <row r="220" customFormat="false" ht="16.5" hidden="false" customHeight="true" outlineLevel="0" collapsed="false">
      <c r="A220" s="90"/>
      <c r="B220" s="86"/>
      <c r="C220" s="87" t="s">
        <v>234</v>
      </c>
      <c r="D220" s="87"/>
      <c r="E220" s="87"/>
      <c r="F220" s="91" t="n">
        <v>83.4</v>
      </c>
      <c r="H220" s="54"/>
    </row>
    <row r="221" customFormat="false" ht="48" hidden="false" customHeight="true" outlineLevel="0" collapsed="false">
      <c r="A221" s="93" t="s">
        <v>235</v>
      </c>
      <c r="B221" s="94" t="n">
        <v>65</v>
      </c>
      <c r="C221" s="87" t="s">
        <v>236</v>
      </c>
      <c r="D221" s="87"/>
      <c r="E221" s="87"/>
      <c r="F221" s="86" t="n">
        <v>45</v>
      </c>
    </row>
    <row r="222" customFormat="false" ht="16.5" hidden="false" customHeight="true" outlineLevel="0" collapsed="false">
      <c r="A222" s="93" t="s">
        <v>237</v>
      </c>
      <c r="B222" s="94" t="n">
        <v>1500</v>
      </c>
      <c r="C222" s="87" t="s">
        <v>238</v>
      </c>
      <c r="D222" s="87"/>
      <c r="E222" s="87"/>
      <c r="F222" s="95" t="n">
        <v>1500</v>
      </c>
    </row>
    <row r="223" customFormat="false" ht="30.75" hidden="false" customHeight="true" outlineLevel="0" collapsed="false">
      <c r="A223" s="90" t="s">
        <v>239</v>
      </c>
      <c r="B223" s="86" t="n">
        <v>2497.1</v>
      </c>
      <c r="C223" s="87" t="s">
        <v>227</v>
      </c>
      <c r="D223" s="87"/>
      <c r="E223" s="87"/>
      <c r="F223" s="86" t="n">
        <v>2497.1</v>
      </c>
    </row>
    <row r="224" customFormat="false" ht="13.8" hidden="false" customHeight="false" outlineLevel="0" collapsed="false">
      <c r="A224" s="96" t="s">
        <v>240</v>
      </c>
      <c r="B224" s="97" t="n">
        <f aca="false">SUM(B201:B222)</f>
        <v>20280.50624</v>
      </c>
      <c r="C224" s="98" t="s">
        <v>240</v>
      </c>
      <c r="D224" s="98"/>
      <c r="E224" s="98"/>
      <c r="F224" s="99" t="n">
        <f aca="false">SUM(F201:F222)</f>
        <v>20260.50624</v>
      </c>
      <c r="M224" s="88" t="n">
        <f aca="false">B224-F224</f>
        <v>20.0000000000036</v>
      </c>
    </row>
    <row r="225" customFormat="false" ht="0.75" hidden="false" customHeight="true" outlineLevel="0" collapsed="false">
      <c r="A225" s="32"/>
      <c r="B225" s="100"/>
      <c r="C225" s="32"/>
      <c r="D225" s="32"/>
      <c r="E225" s="32"/>
      <c r="F225" s="101" t="n">
        <f aca="false">F224-B224</f>
        <v>-20.0000000000036</v>
      </c>
    </row>
    <row r="226" customFormat="false" ht="18" hidden="false" customHeight="true" outlineLevel="0" collapsed="false">
      <c r="A226" s="102" t="s">
        <v>241</v>
      </c>
      <c r="B226" s="102"/>
      <c r="C226" s="102"/>
      <c r="D226" s="102"/>
      <c r="E226" s="103" t="s">
        <v>242</v>
      </c>
      <c r="F226" s="103"/>
    </row>
    <row r="227" customFormat="false" ht="1.5" hidden="false" customHeight="true" outlineLevel="0" collapsed="false">
      <c r="A227" s="55"/>
      <c r="B227" s="56"/>
      <c r="C227" s="56"/>
      <c r="D227" s="57"/>
      <c r="E227" s="58"/>
      <c r="F227" s="57"/>
    </row>
    <row r="228" customFormat="false" ht="15.75" hidden="false" customHeight="true" outlineLevel="0" collapsed="false">
      <c r="B228" s="54"/>
    </row>
    <row r="229" customFormat="false" ht="17.25" hidden="false" customHeight="true" outlineLevel="0" collapsed="false"/>
    <row r="230" customFormat="false" ht="14.25" hidden="false" customHeight="true" outlineLevel="0" collapsed="false">
      <c r="G230" s="54"/>
      <c r="H230" s="54"/>
      <c r="J230" s="54"/>
      <c r="L230" s="54"/>
    </row>
    <row r="231" customFormat="false" ht="14.25" hidden="false" customHeight="true" outlineLevel="0" collapsed="false">
      <c r="G231" s="54"/>
      <c r="H231" s="54"/>
      <c r="J231" s="54"/>
      <c r="L231" s="54"/>
    </row>
  </sheetData>
  <mergeCells count="152">
    <mergeCell ref="A1:F1"/>
    <mergeCell ref="A2:F2"/>
    <mergeCell ref="A3:F3"/>
    <mergeCell ref="A4:F4"/>
    <mergeCell ref="A5:F5"/>
    <mergeCell ref="A6:F6"/>
    <mergeCell ref="A7:F7"/>
    <mergeCell ref="A8:F8"/>
    <mergeCell ref="A9:F9"/>
    <mergeCell ref="A27:F27"/>
    <mergeCell ref="A28:F28"/>
    <mergeCell ref="A29:F29"/>
    <mergeCell ref="A30:F30"/>
    <mergeCell ref="A31:F31"/>
    <mergeCell ref="A32:F32"/>
    <mergeCell ref="A33:F33"/>
    <mergeCell ref="A34:F34"/>
    <mergeCell ref="A35:F35"/>
    <mergeCell ref="A36:F36"/>
    <mergeCell ref="A37:F37"/>
    <mergeCell ref="A38:F38"/>
    <mergeCell ref="A39:F39"/>
    <mergeCell ref="A40:F40"/>
    <mergeCell ref="A41:F41"/>
    <mergeCell ref="A42:F42"/>
    <mergeCell ref="A43:F43"/>
    <mergeCell ref="A44:F44"/>
    <mergeCell ref="B46:C46"/>
    <mergeCell ref="A47:A48"/>
    <mergeCell ref="B47:C47"/>
    <mergeCell ref="B48:C48"/>
    <mergeCell ref="A49:A51"/>
    <mergeCell ref="B49:C49"/>
    <mergeCell ref="A52:A60"/>
    <mergeCell ref="B61:C61"/>
    <mergeCell ref="A63:F63"/>
    <mergeCell ref="A64:F64"/>
    <mergeCell ref="A65:F65"/>
    <mergeCell ref="A66:F66"/>
    <mergeCell ref="A67:F67"/>
    <mergeCell ref="A68:F68"/>
    <mergeCell ref="A69:F69"/>
    <mergeCell ref="A70:F70"/>
    <mergeCell ref="A71:F71"/>
    <mergeCell ref="A72:F72"/>
    <mergeCell ref="A73:F73"/>
    <mergeCell ref="A74:F74"/>
    <mergeCell ref="A75:F75"/>
    <mergeCell ref="A76:F76"/>
    <mergeCell ref="A77:F77"/>
    <mergeCell ref="A78:F78"/>
    <mergeCell ref="A79:F79"/>
    <mergeCell ref="A80:F80"/>
    <mergeCell ref="A81:F81"/>
    <mergeCell ref="A82:F82"/>
    <mergeCell ref="A83:F83"/>
    <mergeCell ref="A84:F84"/>
    <mergeCell ref="A85:F85"/>
    <mergeCell ref="A86:F86"/>
    <mergeCell ref="A87:F87"/>
    <mergeCell ref="A89:F89"/>
    <mergeCell ref="A90:F90"/>
    <mergeCell ref="A91:F91"/>
    <mergeCell ref="A92:F92"/>
    <mergeCell ref="A93:F93"/>
    <mergeCell ref="A94:F94"/>
    <mergeCell ref="A95:F95"/>
    <mergeCell ref="A97:F97"/>
    <mergeCell ref="A98:F98"/>
    <mergeCell ref="A100:F100"/>
    <mergeCell ref="A102:F102"/>
    <mergeCell ref="A103:F103"/>
    <mergeCell ref="A105:F105"/>
    <mergeCell ref="A107:F107"/>
    <mergeCell ref="A108:F108"/>
    <mergeCell ref="A109:F109"/>
    <mergeCell ref="A110:F110"/>
    <mergeCell ref="A111:F111"/>
    <mergeCell ref="A112:F112"/>
    <mergeCell ref="A113:F113"/>
    <mergeCell ref="A114:F114"/>
    <mergeCell ref="A115:F115"/>
    <mergeCell ref="A116:F116"/>
    <mergeCell ref="A117:F117"/>
    <mergeCell ref="A118:F118"/>
    <mergeCell ref="B120:C120"/>
    <mergeCell ref="A121:A143"/>
    <mergeCell ref="A144:A148"/>
    <mergeCell ref="A149:A154"/>
    <mergeCell ref="B150:C150"/>
    <mergeCell ref="B151:C151"/>
    <mergeCell ref="B152:C152"/>
    <mergeCell ref="B153:C153"/>
    <mergeCell ref="B154:C154"/>
    <mergeCell ref="A155:A169"/>
    <mergeCell ref="B166:C166"/>
    <mergeCell ref="B167:C167"/>
    <mergeCell ref="B168:C168"/>
    <mergeCell ref="B169:C169"/>
    <mergeCell ref="A170:A175"/>
    <mergeCell ref="B170:C170"/>
    <mergeCell ref="B171:C171"/>
    <mergeCell ref="B172:C172"/>
    <mergeCell ref="B174:C174"/>
    <mergeCell ref="B175:C175"/>
    <mergeCell ref="B176:C176"/>
    <mergeCell ref="A177:A182"/>
    <mergeCell ref="B177:C177"/>
    <mergeCell ref="B178:C178"/>
    <mergeCell ref="B179:C179"/>
    <mergeCell ref="B180:C180"/>
    <mergeCell ref="B183:C183"/>
    <mergeCell ref="A184:A194"/>
    <mergeCell ref="B184:C184"/>
    <mergeCell ref="B185:C185"/>
    <mergeCell ref="B186:C186"/>
    <mergeCell ref="B191:C191"/>
    <mergeCell ref="B192:C192"/>
    <mergeCell ref="B193:C193"/>
    <mergeCell ref="B194:C194"/>
    <mergeCell ref="B195:C195"/>
    <mergeCell ref="A197:F197"/>
    <mergeCell ref="A198:F198"/>
    <mergeCell ref="A200:B200"/>
    <mergeCell ref="C200:F200"/>
    <mergeCell ref="C201:E203"/>
    <mergeCell ref="F201:F203"/>
    <mergeCell ref="A204:A220"/>
    <mergeCell ref="B204:B220"/>
    <mergeCell ref="C204:E204"/>
    <mergeCell ref="C205:E205"/>
    <mergeCell ref="C206:E206"/>
    <mergeCell ref="C207:E207"/>
    <mergeCell ref="C208:E208"/>
    <mergeCell ref="C209:E209"/>
    <mergeCell ref="C210:E210"/>
    <mergeCell ref="C211:E211"/>
    <mergeCell ref="C212:E212"/>
    <mergeCell ref="C213:E213"/>
    <mergeCell ref="C214:E214"/>
    <mergeCell ref="C215:E215"/>
    <mergeCell ref="C216:E216"/>
    <mergeCell ref="C217:E217"/>
    <mergeCell ref="C218:E218"/>
    <mergeCell ref="C219:E219"/>
    <mergeCell ref="C220:E220"/>
    <mergeCell ref="C221:E221"/>
    <mergeCell ref="C222:E222"/>
    <mergeCell ref="C223:E223"/>
    <mergeCell ref="C224:E224"/>
    <mergeCell ref="A226:D226"/>
    <mergeCell ref="E226:F226"/>
  </mergeCells>
  <printOptions headings="false" gridLines="false" gridLinesSet="true" horizontalCentered="false" verticalCentered="false"/>
  <pageMargins left="0.472222222222222" right="0" top="0.6" bottom="0.170138888888889" header="0.157638888888889" footer="0.511811023622047"/>
  <pageSetup paperSize="9" scale="100" fitToWidth="1" fitToHeight="14" pageOrder="downThenOver" orientation="portrait" blackAndWhite="false" draft="false" cellComments="none" horizontalDpi="300" verticalDpi="300" copies="1"/>
  <headerFooter differentFirst="false" differentOddEven="false">
    <oddHeader>&amp;C&amp;P</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00B050"/>
    <pageSetUpPr fitToPage="true"/>
  </sheetPr>
  <dimension ref="A1:K223"/>
  <sheetViews>
    <sheetView showFormulas="false" showGridLines="true" showRowColHeaders="true" showZeros="true" rightToLeft="false" tabSelected="true" showOutlineSymbols="true" defaultGridColor="true" view="pageBreakPreview" topLeftCell="A80" colorId="64" zoomScale="80" zoomScaleNormal="95" zoomScalePageLayoutView="80" workbookViewId="0">
      <selection pane="topLeft" activeCell="A86" activeCellId="0" sqref="A86"/>
    </sheetView>
  </sheetViews>
  <sheetFormatPr defaultColWidth="9.1484375" defaultRowHeight="17.35" zeroHeight="false" outlineLevelRow="0" outlineLevelCol="0"/>
  <cols>
    <col collapsed="false" customWidth="true" hidden="false" outlineLevel="0" max="1" min="1" style="104" width="48.71"/>
    <col collapsed="false" customWidth="true" hidden="false" outlineLevel="0" max="2" min="2" style="104" width="18.42"/>
    <col collapsed="false" customWidth="true" hidden="false" outlineLevel="0" max="3" min="3" style="104" width="17"/>
    <col collapsed="false" customWidth="true" hidden="false" outlineLevel="0" max="4" min="4" style="104" width="18.14"/>
    <col collapsed="false" customWidth="true" hidden="false" outlineLevel="0" max="5" min="5" style="104" width="20.57"/>
    <col collapsed="false" customWidth="true" hidden="false" outlineLevel="0" max="6" min="6" style="104" width="24"/>
    <col collapsed="false" customWidth="true" hidden="false" outlineLevel="0" max="7" min="7" style="105" width="22.86"/>
    <col collapsed="false" customWidth="true" hidden="false" outlineLevel="0" max="8" min="8" style="104" width="21.84"/>
    <col collapsed="false" customWidth="true" hidden="false" outlineLevel="0" max="9" min="9" style="104" width="18.35"/>
    <col collapsed="false" customWidth="true" hidden="false" outlineLevel="0" max="10" min="10" style="104" width="11.71"/>
    <col collapsed="false" customWidth="true" hidden="false" outlineLevel="0" max="11" min="11" style="104" width="12.15"/>
  </cols>
  <sheetData>
    <row r="1" s="104" customFormat="true" ht="19.5" hidden="false" customHeight="true" outlineLevel="0" collapsed="false">
      <c r="A1" s="106" t="s">
        <v>0</v>
      </c>
      <c r="B1" s="106"/>
      <c r="C1" s="106"/>
      <c r="D1" s="106"/>
      <c r="E1" s="106"/>
      <c r="F1" s="106"/>
      <c r="G1" s="105"/>
    </row>
    <row r="2" s="104" customFormat="true" ht="66.75" hidden="false" customHeight="true" outlineLevel="0" collapsed="false">
      <c r="A2" s="107" t="s">
        <v>243</v>
      </c>
      <c r="B2" s="107"/>
      <c r="C2" s="107"/>
      <c r="D2" s="107"/>
      <c r="E2" s="107"/>
      <c r="F2" s="107"/>
      <c r="G2" s="108"/>
    </row>
    <row r="3" s="104" customFormat="true" ht="64.15" hidden="false" customHeight="true" outlineLevel="0" collapsed="false">
      <c r="A3" s="109" t="s">
        <v>244</v>
      </c>
      <c r="B3" s="109"/>
      <c r="C3" s="109"/>
      <c r="D3" s="109"/>
      <c r="E3" s="109"/>
      <c r="F3" s="109"/>
      <c r="G3" s="110"/>
    </row>
    <row r="4" s="104" customFormat="true" ht="17.25" hidden="false" customHeight="true" outlineLevel="0" collapsed="false">
      <c r="A4" s="109" t="s">
        <v>245</v>
      </c>
      <c r="B4" s="109"/>
      <c r="C4" s="109"/>
      <c r="D4" s="109"/>
      <c r="E4" s="109"/>
      <c r="F4" s="109"/>
      <c r="G4" s="105"/>
    </row>
    <row r="5" s="104" customFormat="true" ht="21" hidden="false" customHeight="true" outlineLevel="0" collapsed="false">
      <c r="A5" s="111" t="s">
        <v>246</v>
      </c>
      <c r="B5" s="111"/>
      <c r="C5" s="111"/>
      <c r="D5" s="111"/>
      <c r="E5" s="111"/>
      <c r="F5" s="111"/>
      <c r="G5" s="105"/>
    </row>
    <row r="6" s="104" customFormat="true" ht="51.85" hidden="false" customHeight="true" outlineLevel="0" collapsed="false">
      <c r="A6" s="112" t="s">
        <v>247</v>
      </c>
      <c r="B6" s="112"/>
      <c r="C6" s="112"/>
      <c r="D6" s="112"/>
      <c r="E6" s="112"/>
      <c r="F6" s="112"/>
      <c r="G6" s="105"/>
    </row>
    <row r="7" s="104" customFormat="true" ht="7.45" hidden="false" customHeight="true" outlineLevel="0" collapsed="false">
      <c r="A7" s="111"/>
      <c r="B7" s="111"/>
      <c r="C7" s="111"/>
      <c r="D7" s="111"/>
      <c r="E7" s="111"/>
      <c r="F7" s="111"/>
      <c r="G7" s="105"/>
    </row>
    <row r="8" s="104" customFormat="true" ht="30.55" hidden="true" customHeight="true" outlineLevel="0" collapsed="false">
      <c r="A8" s="113" t="s">
        <v>248</v>
      </c>
      <c r="B8" s="113"/>
      <c r="C8" s="113"/>
      <c r="D8" s="113"/>
      <c r="E8" s="113"/>
      <c r="F8" s="113"/>
      <c r="G8" s="114"/>
      <c r="H8" s="115"/>
    </row>
    <row r="9" s="104" customFormat="true" ht="29.7" hidden="false" customHeight="true" outlineLevel="0" collapsed="false">
      <c r="A9" s="116" t="s">
        <v>249</v>
      </c>
      <c r="B9" s="116"/>
      <c r="C9" s="116"/>
      <c r="D9" s="116"/>
      <c r="E9" s="116"/>
      <c r="F9" s="116"/>
      <c r="G9" s="114"/>
      <c r="H9" s="115"/>
    </row>
    <row r="10" s="104" customFormat="true" ht="20.85" hidden="true" customHeight="true" outlineLevel="0" collapsed="false">
      <c r="A10" s="116" t="s">
        <v>250</v>
      </c>
      <c r="B10" s="116"/>
      <c r="C10" s="116"/>
      <c r="D10" s="116"/>
      <c r="E10" s="116"/>
      <c r="F10" s="116"/>
      <c r="G10" s="114"/>
      <c r="H10" s="115"/>
    </row>
    <row r="11" s="104" customFormat="true" ht="19.7" hidden="true" customHeight="true" outlineLevel="0" collapsed="false">
      <c r="A11" s="117" t="s">
        <v>251</v>
      </c>
      <c r="B11" s="117"/>
      <c r="C11" s="117"/>
      <c r="D11" s="117"/>
      <c r="E11" s="117"/>
      <c r="F11" s="117"/>
      <c r="G11" s="114"/>
      <c r="H11" s="115"/>
    </row>
    <row r="12" s="104" customFormat="true" ht="19.7" hidden="false" customHeight="true" outlineLevel="0" collapsed="false">
      <c r="A12" s="118" t="s">
        <v>252</v>
      </c>
      <c r="B12" s="118"/>
      <c r="C12" s="118"/>
      <c r="D12" s="118"/>
      <c r="E12" s="118"/>
      <c r="F12" s="118"/>
      <c r="G12" s="119"/>
      <c r="H12" s="115"/>
    </row>
    <row r="13" s="104" customFormat="true" ht="19.7" hidden="false" customHeight="true" outlineLevel="0" collapsed="false">
      <c r="A13" s="118" t="s">
        <v>253</v>
      </c>
      <c r="B13" s="118"/>
      <c r="C13" s="118"/>
      <c r="D13" s="118"/>
      <c r="E13" s="118"/>
      <c r="F13" s="118"/>
      <c r="G13" s="120"/>
      <c r="H13" s="115"/>
    </row>
    <row r="14" s="104" customFormat="true" ht="19.7" hidden="false" customHeight="false" outlineLevel="0" collapsed="false">
      <c r="A14" s="118"/>
      <c r="B14" s="118"/>
      <c r="C14" s="118"/>
      <c r="D14" s="118"/>
      <c r="E14" s="118"/>
      <c r="F14" s="118"/>
      <c r="G14" s="119"/>
      <c r="H14" s="115"/>
    </row>
    <row r="15" s="104" customFormat="true" ht="23.4" hidden="true" customHeight="true" outlineLevel="0" collapsed="false">
      <c r="A15" s="112" t="s">
        <v>254</v>
      </c>
      <c r="B15" s="112"/>
      <c r="C15" s="112"/>
      <c r="D15" s="112"/>
      <c r="E15" s="112"/>
      <c r="F15" s="112"/>
      <c r="G15" s="114"/>
      <c r="H15" s="115"/>
    </row>
    <row r="16" s="104" customFormat="true" ht="48.5" hidden="true" customHeight="false" outlineLevel="0" collapsed="false">
      <c r="A16" s="121" t="s">
        <v>9</v>
      </c>
      <c r="B16" s="121"/>
      <c r="C16" s="122" t="s">
        <v>255</v>
      </c>
      <c r="D16" s="123" t="s">
        <v>256</v>
      </c>
      <c r="E16" s="123" t="s">
        <v>13</v>
      </c>
      <c r="F16" s="124"/>
      <c r="G16" s="105"/>
      <c r="H16" s="115"/>
    </row>
    <row r="17" s="104" customFormat="true" ht="17.35" hidden="true" customHeight="false" outlineLevel="0" collapsed="false">
      <c r="A17" s="125" t="s">
        <v>257</v>
      </c>
      <c r="B17" s="125"/>
      <c r="C17" s="123"/>
      <c r="D17" s="123"/>
      <c r="E17" s="126" t="n">
        <f aca="false">SUM(E18:E20)</f>
        <v>0</v>
      </c>
      <c r="F17" s="124"/>
      <c r="G17" s="105"/>
      <c r="H17" s="115"/>
    </row>
    <row r="18" s="104" customFormat="true" ht="17.35" hidden="true" customHeight="false" outlineLevel="0" collapsed="false">
      <c r="A18" s="127"/>
      <c r="B18" s="127"/>
      <c r="C18" s="123"/>
      <c r="D18" s="123"/>
      <c r="E18" s="123" t="n">
        <f aca="false">D18-C18</f>
        <v>0</v>
      </c>
      <c r="F18" s="124"/>
      <c r="G18" s="105"/>
      <c r="H18" s="115"/>
    </row>
    <row r="19" s="104" customFormat="true" ht="17.35" hidden="true" customHeight="false" outlineLevel="0" collapsed="false">
      <c r="A19" s="127"/>
      <c r="B19" s="127"/>
      <c r="C19" s="122"/>
      <c r="D19" s="123"/>
      <c r="E19" s="123" t="n">
        <f aca="false">D19-C19</f>
        <v>0</v>
      </c>
      <c r="F19" s="124"/>
      <c r="G19" s="105"/>
      <c r="H19" s="115"/>
    </row>
    <row r="20" s="104" customFormat="true" ht="17.35" hidden="true" customHeight="false" outlineLevel="0" collapsed="false">
      <c r="A20" s="127"/>
      <c r="B20" s="127"/>
      <c r="C20" s="122"/>
      <c r="D20" s="123"/>
      <c r="E20" s="123" t="n">
        <f aca="false">D20-C20</f>
        <v>0</v>
      </c>
      <c r="F20" s="124"/>
      <c r="G20" s="105"/>
      <c r="H20" s="115"/>
    </row>
    <row r="21" s="104" customFormat="true" ht="17.35" hidden="true" customHeight="false" outlineLevel="0" collapsed="false">
      <c r="A21" s="125" t="s">
        <v>258</v>
      </c>
      <c r="B21" s="125"/>
      <c r="C21" s="122"/>
      <c r="D21" s="123"/>
      <c r="E21" s="126" t="n">
        <f aca="false">SUM(E22:E22)</f>
        <v>0</v>
      </c>
      <c r="F21" s="124"/>
      <c r="G21" s="105"/>
      <c r="H21" s="115"/>
    </row>
    <row r="22" s="104" customFormat="true" ht="31" hidden="true" customHeight="true" outlineLevel="0" collapsed="false">
      <c r="A22" s="127"/>
      <c r="B22" s="127"/>
      <c r="C22" s="122" t="n">
        <v>0</v>
      </c>
      <c r="D22" s="123"/>
      <c r="E22" s="123" t="n">
        <f aca="false">D22-C22</f>
        <v>0</v>
      </c>
      <c r="F22" s="124"/>
      <c r="G22" s="105"/>
      <c r="H22" s="115"/>
    </row>
    <row r="23" s="104" customFormat="true" ht="17.35" hidden="true" customHeight="false" outlineLevel="0" collapsed="false">
      <c r="A23" s="125" t="s">
        <v>259</v>
      </c>
      <c r="B23" s="125"/>
      <c r="C23" s="128"/>
      <c r="D23" s="129"/>
      <c r="E23" s="126" t="n">
        <f aca="false">E17+E21</f>
        <v>0</v>
      </c>
      <c r="F23" s="130"/>
      <c r="G23" s="131"/>
      <c r="H23" s="132"/>
    </row>
    <row r="24" s="104" customFormat="true" ht="72.15" hidden="true" customHeight="true" outlineLevel="0" collapsed="false">
      <c r="A24" s="133" t="s">
        <v>260</v>
      </c>
      <c r="B24" s="133"/>
      <c r="C24" s="133"/>
      <c r="D24" s="133"/>
      <c r="E24" s="133"/>
      <c r="F24" s="133"/>
      <c r="G24" s="119"/>
      <c r="H24" s="132"/>
    </row>
    <row r="25" s="104" customFormat="true" ht="39.85" hidden="true" customHeight="true" outlineLevel="0" collapsed="false">
      <c r="A25" s="133" t="s">
        <v>261</v>
      </c>
      <c r="B25" s="133"/>
      <c r="C25" s="133"/>
      <c r="D25" s="133"/>
      <c r="E25" s="133"/>
      <c r="F25" s="133"/>
      <c r="G25" s="134"/>
      <c r="H25" s="132"/>
    </row>
    <row r="26" s="104" customFormat="true" ht="64.15" hidden="true" customHeight="true" outlineLevel="0" collapsed="false">
      <c r="A26" s="133" t="s">
        <v>262</v>
      </c>
      <c r="B26" s="133"/>
      <c r="C26" s="133"/>
      <c r="D26" s="133"/>
      <c r="E26" s="133"/>
      <c r="F26" s="133"/>
      <c r="G26" s="135"/>
      <c r="H26" s="132"/>
    </row>
    <row r="27" s="104" customFormat="true" ht="24.05" hidden="false" customHeight="true" outlineLevel="0" collapsed="false">
      <c r="A27" s="109" t="s">
        <v>263</v>
      </c>
      <c r="B27" s="109"/>
      <c r="C27" s="109"/>
      <c r="D27" s="109"/>
      <c r="E27" s="109"/>
      <c r="F27" s="109"/>
      <c r="G27" s="134"/>
      <c r="H27" s="132"/>
    </row>
    <row r="28" s="104" customFormat="true" ht="52.5" hidden="false" customHeight="true" outlineLevel="0" collapsed="false">
      <c r="A28" s="112" t="s">
        <v>264</v>
      </c>
      <c r="B28" s="112"/>
      <c r="C28" s="112"/>
      <c r="D28" s="112"/>
      <c r="E28" s="112"/>
      <c r="F28" s="136"/>
      <c r="G28" s="134"/>
      <c r="H28" s="132"/>
    </row>
    <row r="29" s="104" customFormat="true" ht="32.9" hidden="false" customHeight="true" outlineLevel="0" collapsed="false">
      <c r="A29" s="137" t="s">
        <v>265</v>
      </c>
      <c r="B29" s="137"/>
      <c r="C29" s="137"/>
      <c r="D29" s="137"/>
      <c r="E29" s="137"/>
      <c r="F29" s="137"/>
      <c r="G29" s="134"/>
      <c r="H29" s="132"/>
    </row>
    <row r="30" s="104" customFormat="true" ht="19.6" hidden="true" customHeight="true" outlineLevel="0" collapsed="false">
      <c r="A30" s="111" t="s">
        <v>266</v>
      </c>
      <c r="B30" s="138"/>
      <c r="C30" s="139"/>
      <c r="D30" s="136"/>
      <c r="E30" s="138"/>
      <c r="F30" s="136"/>
      <c r="G30" s="134"/>
      <c r="H30" s="132"/>
    </row>
    <row r="31" s="104" customFormat="true" ht="22.75" hidden="true" customHeight="true" outlineLevel="0" collapsed="false">
      <c r="A31" s="112" t="s">
        <v>267</v>
      </c>
      <c r="B31" s="112"/>
      <c r="C31" s="112"/>
      <c r="D31" s="112"/>
      <c r="E31" s="112"/>
      <c r="F31" s="136"/>
      <c r="G31" s="134"/>
      <c r="H31" s="132"/>
    </row>
    <row r="32" s="104" customFormat="true" ht="15.8" hidden="true" customHeight="true" outlineLevel="0" collapsed="false">
      <c r="A32" s="112"/>
      <c r="B32" s="138"/>
      <c r="C32" s="139"/>
      <c r="D32" s="136"/>
      <c r="E32" s="138"/>
      <c r="F32" s="136"/>
      <c r="G32" s="134"/>
      <c r="H32" s="132"/>
    </row>
    <row r="33" s="104" customFormat="true" ht="17.7" hidden="true" customHeight="true" outlineLevel="0" collapsed="false">
      <c r="A33" s="111" t="s">
        <v>268</v>
      </c>
      <c r="B33" s="140"/>
      <c r="C33" s="139"/>
      <c r="D33" s="136"/>
      <c r="E33" s="138"/>
      <c r="F33" s="136"/>
      <c r="G33" s="134"/>
      <c r="H33" s="132"/>
    </row>
    <row r="34" s="104" customFormat="true" ht="25.3" hidden="true" customHeight="true" outlineLevel="0" collapsed="false">
      <c r="A34" s="112" t="s">
        <v>251</v>
      </c>
      <c r="B34" s="112"/>
      <c r="C34" s="112"/>
      <c r="D34" s="112"/>
      <c r="E34" s="112"/>
      <c r="F34" s="136"/>
      <c r="G34" s="134"/>
      <c r="H34" s="132"/>
    </row>
    <row r="35" s="104" customFormat="true" ht="24.65" hidden="true" customHeight="true" outlineLevel="0" collapsed="false">
      <c r="A35" s="112" t="s">
        <v>269</v>
      </c>
      <c r="B35" s="112"/>
      <c r="C35" s="112"/>
      <c r="D35" s="112"/>
      <c r="E35" s="112"/>
      <c r="F35" s="136"/>
      <c r="G35" s="134"/>
      <c r="H35" s="132"/>
    </row>
    <row r="36" s="104" customFormat="true" ht="27.2" hidden="false" customHeight="true" outlineLevel="0" collapsed="false">
      <c r="A36" s="112"/>
      <c r="B36" s="138"/>
      <c r="C36" s="139"/>
      <c r="D36" s="136"/>
      <c r="E36" s="138"/>
      <c r="F36" s="136"/>
      <c r="G36" s="134"/>
      <c r="H36" s="132"/>
    </row>
    <row r="37" s="104" customFormat="true" ht="18.75" hidden="false" customHeight="true" outlineLevel="0" collapsed="false">
      <c r="A37" s="141" t="s">
        <v>270</v>
      </c>
      <c r="B37" s="138"/>
      <c r="C37" s="138"/>
      <c r="D37" s="138"/>
      <c r="E37" s="142"/>
      <c r="F37" s="143"/>
      <c r="G37" s="105"/>
      <c r="H37" s="132"/>
    </row>
    <row r="38" s="104" customFormat="true" ht="32.8" hidden="false" customHeight="true" outlineLevel="0" collapsed="false">
      <c r="A38" s="144" t="s">
        <v>271</v>
      </c>
      <c r="B38" s="144"/>
      <c r="C38" s="144"/>
      <c r="D38" s="144"/>
      <c r="E38" s="144"/>
      <c r="F38" s="144"/>
      <c r="G38" s="145"/>
      <c r="H38" s="146"/>
      <c r="I38" s="146"/>
      <c r="J38" s="146"/>
      <c r="K38" s="146"/>
    </row>
    <row r="39" s="104" customFormat="true" ht="32.8" hidden="false" customHeight="true" outlineLevel="0" collapsed="false">
      <c r="A39" s="147" t="s">
        <v>272</v>
      </c>
      <c r="B39" s="147"/>
      <c r="C39" s="147"/>
      <c r="D39" s="147"/>
      <c r="E39" s="147"/>
      <c r="F39" s="147"/>
      <c r="G39" s="145"/>
      <c r="H39" s="146"/>
      <c r="I39" s="146"/>
      <c r="J39" s="146"/>
      <c r="K39" s="146"/>
    </row>
    <row r="40" s="104" customFormat="true" ht="142.5" hidden="false" customHeight="true" outlineLevel="0" collapsed="false">
      <c r="A40" s="148" t="s">
        <v>273</v>
      </c>
      <c r="B40" s="148"/>
      <c r="C40" s="148"/>
      <c r="D40" s="148"/>
      <c r="E40" s="148"/>
      <c r="F40" s="148"/>
      <c r="G40" s="149"/>
      <c r="H40" s="150"/>
      <c r="I40" s="150"/>
      <c r="J40" s="150"/>
      <c r="K40" s="150"/>
    </row>
    <row r="41" s="104" customFormat="true" ht="23.1" hidden="true" customHeight="true" outlineLevel="0" collapsed="false">
      <c r="A41" s="151" t="s">
        <v>274</v>
      </c>
      <c r="B41" s="151"/>
      <c r="C41" s="151"/>
      <c r="D41" s="151"/>
      <c r="E41" s="151"/>
      <c r="F41" s="151"/>
      <c r="G41" s="149"/>
      <c r="H41" s="150"/>
      <c r="I41" s="150"/>
      <c r="J41" s="150"/>
      <c r="K41" s="150"/>
    </row>
    <row r="42" s="104" customFormat="true" ht="17.35" hidden="false" customHeight="true" outlineLevel="0" collapsed="false">
      <c r="A42" s="152" t="s">
        <v>275</v>
      </c>
      <c r="B42" s="152"/>
      <c r="C42" s="152"/>
      <c r="D42" s="152"/>
      <c r="E42" s="152"/>
      <c r="F42" s="152"/>
      <c r="G42" s="149"/>
      <c r="H42" s="150"/>
      <c r="I42" s="150"/>
      <c r="J42" s="150"/>
      <c r="K42" s="150"/>
    </row>
    <row r="43" s="104" customFormat="true" ht="126.85" hidden="false" customHeight="true" outlineLevel="0" collapsed="false">
      <c r="A43" s="153" t="s">
        <v>276</v>
      </c>
      <c r="B43" s="153"/>
      <c r="C43" s="153"/>
      <c r="D43" s="153"/>
      <c r="E43" s="153"/>
      <c r="F43" s="153"/>
      <c r="G43" s="149"/>
      <c r="H43" s="150"/>
      <c r="I43" s="150"/>
      <c r="J43" s="150"/>
      <c r="K43" s="150"/>
    </row>
    <row r="44" s="104" customFormat="true" ht="111.15" hidden="false" customHeight="true" outlineLevel="0" collapsed="false">
      <c r="A44" s="148" t="s">
        <v>277</v>
      </c>
      <c r="B44" s="148"/>
      <c r="C44" s="148"/>
      <c r="D44" s="148"/>
      <c r="E44" s="148"/>
      <c r="F44" s="148"/>
      <c r="G44" s="149"/>
      <c r="H44" s="150"/>
      <c r="I44" s="150"/>
      <c r="J44" s="150"/>
      <c r="K44" s="150"/>
    </row>
    <row r="45" s="104" customFormat="true" ht="190.25" hidden="false" customHeight="true" outlineLevel="0" collapsed="false">
      <c r="A45" s="148" t="s">
        <v>278</v>
      </c>
      <c r="B45" s="148"/>
      <c r="C45" s="148"/>
      <c r="D45" s="148"/>
      <c r="E45" s="148"/>
      <c r="F45" s="148"/>
      <c r="G45" s="149"/>
      <c r="H45" s="150"/>
      <c r="I45" s="150"/>
      <c r="J45" s="150"/>
      <c r="K45" s="150"/>
    </row>
    <row r="46" s="104" customFormat="true" ht="126.85" hidden="false" customHeight="true" outlineLevel="0" collapsed="false">
      <c r="A46" s="148" t="s">
        <v>279</v>
      </c>
      <c r="B46" s="148"/>
      <c r="C46" s="148"/>
      <c r="D46" s="148"/>
      <c r="E46" s="148"/>
      <c r="F46" s="148"/>
      <c r="G46" s="1"/>
      <c r="H46" s="1"/>
      <c r="I46" s="154"/>
      <c r="J46" s="154"/>
      <c r="K46" s="154"/>
    </row>
    <row r="47" customFormat="false" ht="17.35" hidden="false" customHeight="false" outlineLevel="0" collapsed="false">
      <c r="A47" s="153"/>
      <c r="B47" s="153"/>
      <c r="C47" s="153"/>
      <c r="D47" s="153"/>
      <c r="E47" s="153"/>
      <c r="F47" s="155" t="s">
        <v>134</v>
      </c>
      <c r="G47" s="149"/>
      <c r="H47" s="150"/>
      <c r="I47" s="150"/>
      <c r="J47" s="150"/>
      <c r="K47" s="150"/>
    </row>
    <row r="48" s="104" customFormat="true" ht="17.35" hidden="false" customHeight="false" outlineLevel="0" collapsed="false">
      <c r="A48" s="156"/>
      <c r="B48" s="156" t="s">
        <v>62</v>
      </c>
      <c r="C48" s="156"/>
      <c r="D48" s="156" t="s">
        <v>63</v>
      </c>
      <c r="E48" s="156" t="s">
        <v>64</v>
      </c>
      <c r="F48" s="156" t="s">
        <v>65</v>
      </c>
      <c r="G48" s="149"/>
      <c r="H48" s="150"/>
      <c r="I48" s="150"/>
      <c r="J48" s="150"/>
      <c r="K48" s="150"/>
    </row>
    <row r="49" s="164" customFormat="true" ht="17.35" hidden="false" customHeight="false" outlineLevel="0" collapsed="false">
      <c r="A49" s="157" t="s">
        <v>66</v>
      </c>
      <c r="B49" s="158" t="s">
        <v>280</v>
      </c>
      <c r="C49" s="159"/>
      <c r="D49" s="160" t="n">
        <v>3430.6</v>
      </c>
      <c r="E49" s="161" t="n">
        <v>1500</v>
      </c>
      <c r="F49" s="162" t="n">
        <v>4930.6</v>
      </c>
      <c r="G49" s="149"/>
      <c r="H49" s="150"/>
      <c r="I49" s="163"/>
      <c r="J49" s="163"/>
      <c r="K49" s="163"/>
    </row>
    <row r="50" customFormat="false" ht="18" hidden="false" customHeight="true" outlineLevel="0" collapsed="false">
      <c r="A50" s="157"/>
      <c r="B50" s="165" t="s">
        <v>281</v>
      </c>
      <c r="C50" s="166"/>
      <c r="D50" s="167" t="n">
        <v>12281.5</v>
      </c>
      <c r="E50" s="168" t="n">
        <v>61669.0349</v>
      </c>
      <c r="F50" s="162" t="n">
        <v>73950.5349</v>
      </c>
      <c r="H50" s="169"/>
      <c r="I50" s="170"/>
      <c r="J50" s="170"/>
      <c r="K50" s="164"/>
    </row>
    <row r="51" customFormat="false" ht="18" hidden="false" customHeight="true" outlineLevel="0" collapsed="false">
      <c r="A51" s="157"/>
      <c r="B51" s="165" t="s">
        <v>282</v>
      </c>
      <c r="C51" s="166"/>
      <c r="D51" s="167" t="n">
        <v>60386.9</v>
      </c>
      <c r="E51" s="168" t="n">
        <v>13426.479</v>
      </c>
      <c r="F51" s="162" t="n">
        <v>73813.379</v>
      </c>
      <c r="H51" s="169"/>
      <c r="I51" s="171"/>
      <c r="J51" s="171"/>
      <c r="K51" s="172"/>
    </row>
    <row r="52" customFormat="false" ht="18" hidden="false" customHeight="true" outlineLevel="0" collapsed="false">
      <c r="A52" s="157"/>
      <c r="B52" s="165" t="s">
        <v>283</v>
      </c>
      <c r="C52" s="166"/>
      <c r="D52" s="167" t="n">
        <v>0</v>
      </c>
      <c r="E52" s="168" t="n">
        <v>3560.34279</v>
      </c>
      <c r="F52" s="162" t="n">
        <v>3560.34279</v>
      </c>
      <c r="H52" s="169"/>
      <c r="I52" s="171"/>
      <c r="J52" s="171"/>
      <c r="K52" s="172"/>
    </row>
    <row r="53" customFormat="false" ht="18" hidden="false" customHeight="true" outlineLevel="0" collapsed="false">
      <c r="A53" s="157"/>
      <c r="B53" s="165" t="s">
        <v>284</v>
      </c>
      <c r="C53" s="166"/>
      <c r="D53" s="167" t="n">
        <v>0</v>
      </c>
      <c r="E53" s="168" t="n">
        <v>80846.1885</v>
      </c>
      <c r="F53" s="162" t="n">
        <v>80846.1885</v>
      </c>
      <c r="H53" s="169"/>
      <c r="I53" s="171"/>
      <c r="J53" s="171"/>
      <c r="K53" s="172"/>
    </row>
    <row r="54" s="164" customFormat="true" ht="17.35" hidden="false" customHeight="false" outlineLevel="0" collapsed="false">
      <c r="A54" s="157" t="s">
        <v>197</v>
      </c>
      <c r="B54" s="165" t="s">
        <v>285</v>
      </c>
      <c r="C54" s="166"/>
      <c r="D54" s="167" t="n">
        <v>735.2</v>
      </c>
      <c r="E54" s="168" t="n">
        <v>144.6</v>
      </c>
      <c r="F54" s="162" t="n">
        <v>879.8</v>
      </c>
      <c r="G54" s="149"/>
      <c r="H54" s="150"/>
      <c r="I54" s="163"/>
      <c r="J54" s="163"/>
      <c r="K54" s="163"/>
    </row>
    <row r="55" s="172" customFormat="true" ht="17.35" hidden="false" customHeight="false" outlineLevel="0" collapsed="false">
      <c r="A55" s="157" t="s">
        <v>69</v>
      </c>
      <c r="B55" s="165" t="s">
        <v>286</v>
      </c>
      <c r="C55" s="166"/>
      <c r="D55" s="167" t="n">
        <v>100</v>
      </c>
      <c r="E55" s="168" t="n">
        <v>50</v>
      </c>
      <c r="F55" s="162" t="n">
        <v>150</v>
      </c>
      <c r="G55" s="149"/>
      <c r="H55" s="150"/>
      <c r="I55" s="173"/>
      <c r="J55" s="173"/>
      <c r="K55" s="173"/>
    </row>
    <row r="56" s="164" customFormat="true" ht="17.35" hidden="false" customHeight="false" outlineLevel="0" collapsed="false">
      <c r="A56" s="157"/>
      <c r="B56" s="165" t="s">
        <v>287</v>
      </c>
      <c r="C56" s="166"/>
      <c r="D56" s="167" t="n">
        <v>0</v>
      </c>
      <c r="E56" s="168" t="n">
        <v>67.704</v>
      </c>
      <c r="F56" s="162" t="n">
        <v>67.704</v>
      </c>
      <c r="G56" s="149"/>
      <c r="H56" s="150"/>
      <c r="I56" s="163"/>
      <c r="J56" s="163"/>
      <c r="K56" s="163"/>
    </row>
    <row r="57" s="164" customFormat="true" ht="17.35" hidden="false" customHeight="false" outlineLevel="0" collapsed="false">
      <c r="A57" s="157"/>
      <c r="B57" s="165" t="s">
        <v>288</v>
      </c>
      <c r="C57" s="166"/>
      <c r="D57" s="167" t="n">
        <v>0</v>
      </c>
      <c r="E57" s="168" t="n">
        <v>372.372</v>
      </c>
      <c r="F57" s="162" t="n">
        <v>372.372</v>
      </c>
      <c r="G57" s="149"/>
      <c r="H57" s="150"/>
      <c r="I57" s="163"/>
      <c r="J57" s="163"/>
      <c r="K57" s="163"/>
    </row>
    <row r="58" s="164" customFormat="true" ht="17.35" hidden="false" customHeight="false" outlineLevel="0" collapsed="false">
      <c r="A58" s="157"/>
      <c r="B58" s="158" t="s">
        <v>289</v>
      </c>
      <c r="C58" s="159"/>
      <c r="D58" s="160" t="n">
        <v>2110.5</v>
      </c>
      <c r="E58" s="168" t="n">
        <v>327.5</v>
      </c>
      <c r="F58" s="162" t="n">
        <v>2438</v>
      </c>
      <c r="G58" s="149"/>
      <c r="H58" s="150"/>
      <c r="I58" s="163"/>
      <c r="J58" s="163"/>
      <c r="K58" s="163"/>
    </row>
    <row r="59" s="104" customFormat="true" ht="17.35" hidden="false" customHeight="true" outlineLevel="0" collapsed="false">
      <c r="A59" s="157"/>
      <c r="B59" s="158" t="s">
        <v>290</v>
      </c>
      <c r="C59" s="159"/>
      <c r="D59" s="160" t="n">
        <v>6453.7</v>
      </c>
      <c r="E59" s="161" t="n">
        <v>2575</v>
      </c>
      <c r="F59" s="162" t="n">
        <v>9028.7</v>
      </c>
      <c r="G59" s="149"/>
      <c r="H59" s="150"/>
      <c r="I59" s="150"/>
      <c r="J59" s="173"/>
      <c r="K59" s="173"/>
    </row>
    <row r="60" s="104" customFormat="true" ht="17.35" hidden="false" customHeight="false" outlineLevel="0" collapsed="false">
      <c r="A60" s="157"/>
      <c r="B60" s="158" t="s">
        <v>291</v>
      </c>
      <c r="C60" s="159"/>
      <c r="D60" s="160" t="n">
        <v>248422.91212</v>
      </c>
      <c r="E60" s="161" t="n">
        <v>19659.8</v>
      </c>
      <c r="F60" s="162" t="n">
        <v>268082.71212</v>
      </c>
      <c r="G60" s="149"/>
      <c r="H60" s="150"/>
      <c r="I60" s="150"/>
      <c r="J60" s="173"/>
      <c r="K60" s="173"/>
    </row>
    <row r="61" s="104" customFormat="true" ht="17.35" hidden="false" customHeight="false" outlineLevel="0" collapsed="false">
      <c r="A61" s="157"/>
      <c r="B61" s="158" t="s">
        <v>292</v>
      </c>
      <c r="C61" s="159"/>
      <c r="D61" s="160" t="n">
        <v>641.9</v>
      </c>
      <c r="E61" s="161" t="n">
        <v>20</v>
      </c>
      <c r="F61" s="162" t="n">
        <v>661.9</v>
      </c>
      <c r="G61" s="149"/>
      <c r="H61" s="150"/>
      <c r="I61" s="150"/>
      <c r="J61" s="173"/>
      <c r="K61" s="173"/>
    </row>
    <row r="62" s="104" customFormat="true" ht="17.35" hidden="false" customHeight="false" outlineLevel="0" collapsed="false">
      <c r="A62" s="157"/>
      <c r="B62" s="158" t="s">
        <v>293</v>
      </c>
      <c r="C62" s="159"/>
      <c r="D62" s="160" t="n">
        <v>2676.07305</v>
      </c>
      <c r="E62" s="161" t="n">
        <v>225.4</v>
      </c>
      <c r="F62" s="162" t="n">
        <v>2901.47305</v>
      </c>
      <c r="G62" s="149"/>
      <c r="H62" s="150"/>
      <c r="I62" s="150"/>
      <c r="J62" s="173"/>
      <c r="K62" s="173"/>
    </row>
    <row r="63" s="104" customFormat="true" ht="17.35" hidden="false" customHeight="true" outlineLevel="0" collapsed="false">
      <c r="A63" s="157"/>
      <c r="B63" s="158" t="s">
        <v>294</v>
      </c>
      <c r="C63" s="159"/>
      <c r="D63" s="160" t="n">
        <v>114400.7</v>
      </c>
      <c r="E63" s="161" t="n">
        <v>19642.2</v>
      </c>
      <c r="F63" s="162" t="n">
        <v>134042.9</v>
      </c>
      <c r="G63" s="149"/>
      <c r="H63" s="150"/>
      <c r="I63" s="150"/>
      <c r="J63" s="173"/>
      <c r="K63" s="173"/>
    </row>
    <row r="64" s="104" customFormat="true" ht="17.35" hidden="false" customHeight="true" outlineLevel="0" collapsed="false">
      <c r="A64" s="157"/>
      <c r="B64" s="158" t="s">
        <v>295</v>
      </c>
      <c r="C64" s="159"/>
      <c r="D64" s="160" t="n">
        <v>6130.3</v>
      </c>
      <c r="E64" s="161" t="n">
        <v>353.8</v>
      </c>
      <c r="F64" s="162" t="n">
        <v>6484.1</v>
      </c>
      <c r="G64" s="149"/>
      <c r="H64" s="150"/>
      <c r="I64" s="150"/>
      <c r="J64" s="173"/>
      <c r="K64" s="173"/>
    </row>
    <row r="65" s="104" customFormat="true" ht="17.35" hidden="false" customHeight="true" outlineLevel="0" collapsed="false">
      <c r="A65" s="157"/>
      <c r="B65" s="158" t="s">
        <v>296</v>
      </c>
      <c r="C65" s="159"/>
      <c r="D65" s="160" t="n">
        <v>846.7</v>
      </c>
      <c r="E65" s="161" t="n">
        <v>148.4</v>
      </c>
      <c r="F65" s="162" t="n">
        <v>995.1</v>
      </c>
      <c r="G65" s="149"/>
      <c r="H65" s="150"/>
      <c r="I65" s="150"/>
      <c r="J65" s="173"/>
      <c r="K65" s="173"/>
    </row>
    <row r="66" s="104" customFormat="true" ht="17.35" hidden="false" customHeight="false" outlineLevel="0" collapsed="false">
      <c r="A66" s="157"/>
      <c r="B66" s="158" t="s">
        <v>297</v>
      </c>
      <c r="C66" s="159"/>
      <c r="D66" s="160" t="n">
        <v>180926.843</v>
      </c>
      <c r="E66" s="161" t="n">
        <v>2864.4</v>
      </c>
      <c r="F66" s="162" t="n">
        <v>183791.243</v>
      </c>
      <c r="G66" s="149"/>
      <c r="H66" s="150"/>
      <c r="I66" s="150"/>
      <c r="J66" s="173"/>
      <c r="K66" s="173"/>
    </row>
    <row r="67" s="104" customFormat="true" ht="17.35" hidden="false" customHeight="false" outlineLevel="0" collapsed="false">
      <c r="A67" s="157"/>
      <c r="B67" s="158" t="s">
        <v>298</v>
      </c>
      <c r="C67" s="159"/>
      <c r="D67" s="160" t="n">
        <v>438.5</v>
      </c>
      <c r="E67" s="161" t="n">
        <v>5.1</v>
      </c>
      <c r="F67" s="162" t="n">
        <v>443.6</v>
      </c>
      <c r="G67" s="149"/>
      <c r="H67" s="150"/>
      <c r="I67" s="150"/>
      <c r="J67" s="173"/>
      <c r="K67" s="173"/>
    </row>
    <row r="68" s="104" customFormat="true" ht="17.35" hidden="false" customHeight="false" outlineLevel="0" collapsed="false">
      <c r="A68" s="157"/>
      <c r="B68" s="158" t="s">
        <v>299</v>
      </c>
      <c r="C68" s="159"/>
      <c r="D68" s="160" t="n">
        <v>234.3</v>
      </c>
      <c r="E68" s="161" t="n">
        <v>150</v>
      </c>
      <c r="F68" s="162" t="n">
        <v>384.3</v>
      </c>
      <c r="G68" s="149"/>
      <c r="H68" s="150"/>
      <c r="I68" s="150"/>
      <c r="J68" s="173"/>
      <c r="K68" s="173"/>
    </row>
    <row r="69" s="104" customFormat="true" ht="17.35" hidden="false" customHeight="false" outlineLevel="0" collapsed="false">
      <c r="A69" s="157"/>
      <c r="B69" s="158" t="s">
        <v>300</v>
      </c>
      <c r="C69" s="159"/>
      <c r="D69" s="160" t="n">
        <v>38763</v>
      </c>
      <c r="E69" s="161" t="n">
        <v>-69.5</v>
      </c>
      <c r="F69" s="162" t="n">
        <v>38693.5</v>
      </c>
      <c r="G69" s="149"/>
      <c r="H69" s="150"/>
      <c r="I69" s="150"/>
      <c r="J69" s="173"/>
      <c r="K69" s="173"/>
    </row>
    <row r="70" s="164" customFormat="true" ht="17.35" hidden="false" customHeight="false" outlineLevel="0" collapsed="false">
      <c r="A70" s="157" t="s">
        <v>118</v>
      </c>
      <c r="B70" s="158" t="s">
        <v>301</v>
      </c>
      <c r="C70" s="159"/>
      <c r="D70" s="160" t="n">
        <v>63413</v>
      </c>
      <c r="E70" s="161" t="n">
        <v>1798.3</v>
      </c>
      <c r="F70" s="162" t="n">
        <v>65211.3</v>
      </c>
      <c r="G70" s="149"/>
      <c r="H70" s="150"/>
      <c r="I70" s="163"/>
      <c r="J70" s="163"/>
      <c r="K70" s="163"/>
    </row>
    <row r="71" s="164" customFormat="true" ht="17.35" hidden="false" customHeight="false" outlineLevel="0" collapsed="false">
      <c r="A71" s="157"/>
      <c r="B71" s="158" t="s">
        <v>302</v>
      </c>
      <c r="C71" s="159"/>
      <c r="D71" s="160" t="n">
        <v>2200</v>
      </c>
      <c r="E71" s="161" t="n">
        <v>1275</v>
      </c>
      <c r="F71" s="162" t="n">
        <v>3475</v>
      </c>
      <c r="G71" s="149"/>
      <c r="H71" s="150"/>
      <c r="I71" s="163"/>
      <c r="J71" s="163"/>
      <c r="K71" s="163"/>
    </row>
    <row r="72" s="172" customFormat="true" ht="17.35" hidden="false" customHeight="false" outlineLevel="0" collapsed="false">
      <c r="A72" s="157" t="s">
        <v>116</v>
      </c>
      <c r="B72" s="165" t="s">
        <v>303</v>
      </c>
      <c r="C72" s="166"/>
      <c r="D72" s="174" t="n">
        <v>88571.97389</v>
      </c>
      <c r="E72" s="168" t="n">
        <v>143023.83989</v>
      </c>
      <c r="F72" s="162" t="n">
        <v>231595.81378</v>
      </c>
      <c r="G72" s="149"/>
      <c r="H72" s="150"/>
      <c r="I72" s="173"/>
      <c r="J72" s="173"/>
      <c r="K72" s="173"/>
    </row>
    <row r="73" s="172" customFormat="true" ht="17.35" hidden="false" customHeight="false" outlineLevel="0" collapsed="false">
      <c r="A73" s="157"/>
      <c r="B73" s="165" t="s">
        <v>304</v>
      </c>
      <c r="C73" s="166"/>
      <c r="D73" s="174" t="n">
        <v>17850.74713</v>
      </c>
      <c r="E73" s="168" t="n">
        <v>28152.03999</v>
      </c>
      <c r="F73" s="162" t="n">
        <v>46002.78712</v>
      </c>
      <c r="G73" s="149"/>
      <c r="H73" s="150"/>
      <c r="I73" s="173"/>
      <c r="J73" s="173"/>
      <c r="K73" s="173"/>
    </row>
    <row r="74" s="164" customFormat="true" ht="17.35" hidden="false" customHeight="false" outlineLevel="0" collapsed="false">
      <c r="A74" s="157"/>
      <c r="B74" s="165" t="s">
        <v>305</v>
      </c>
      <c r="C74" s="166"/>
      <c r="D74" s="175" t="n">
        <v>4197</v>
      </c>
      <c r="E74" s="168" t="n">
        <v>2586.4</v>
      </c>
      <c r="F74" s="162" t="n">
        <v>6783.4</v>
      </c>
      <c r="G74" s="149"/>
      <c r="H74" s="150"/>
      <c r="I74" s="163"/>
      <c r="J74" s="163"/>
      <c r="K74" s="163"/>
    </row>
    <row r="75" s="164" customFormat="true" ht="17.35" hidden="false" customHeight="false" outlineLevel="0" collapsed="false">
      <c r="A75" s="157" t="s">
        <v>122</v>
      </c>
      <c r="B75" s="165" t="s">
        <v>306</v>
      </c>
      <c r="C75" s="166"/>
      <c r="D75" s="167" t="n">
        <v>5500</v>
      </c>
      <c r="E75" s="168" t="n">
        <v>1000</v>
      </c>
      <c r="F75" s="162" t="n">
        <v>6500</v>
      </c>
      <c r="G75" s="149"/>
      <c r="H75" s="150"/>
      <c r="I75" s="163"/>
      <c r="J75" s="163"/>
      <c r="K75" s="163"/>
    </row>
    <row r="76" s="172" customFormat="true" ht="17.35" hidden="false" customHeight="false" outlineLevel="0" collapsed="false">
      <c r="A76" s="157"/>
      <c r="B76" s="158" t="s">
        <v>307</v>
      </c>
      <c r="C76" s="159"/>
      <c r="D76" s="160" t="n">
        <v>132874.5</v>
      </c>
      <c r="E76" s="168" t="n">
        <v>7394.3</v>
      </c>
      <c r="F76" s="162" t="n">
        <v>140268.8</v>
      </c>
      <c r="G76" s="149"/>
      <c r="H76" s="150"/>
      <c r="I76" s="173"/>
      <c r="J76" s="173"/>
      <c r="K76" s="173"/>
    </row>
    <row r="77" s="164" customFormat="true" ht="17.35" hidden="false" customHeight="false" outlineLevel="0" collapsed="false">
      <c r="A77" s="157"/>
      <c r="B77" s="158" t="s">
        <v>308</v>
      </c>
      <c r="C77" s="159"/>
      <c r="D77" s="176" t="n">
        <v>11152</v>
      </c>
      <c r="E77" s="168" t="n">
        <v>720</v>
      </c>
      <c r="F77" s="162" t="n">
        <v>11872</v>
      </c>
      <c r="G77" s="149"/>
      <c r="H77" s="150"/>
      <c r="I77" s="163"/>
      <c r="J77" s="163"/>
      <c r="K77" s="163"/>
    </row>
    <row r="78" s="164" customFormat="true" ht="17.35" hidden="false" customHeight="false" outlineLevel="0" collapsed="false">
      <c r="A78" s="157" t="s">
        <v>73</v>
      </c>
      <c r="B78" s="165" t="s">
        <v>309</v>
      </c>
      <c r="C78" s="166"/>
      <c r="D78" s="167" t="n">
        <v>26.4</v>
      </c>
      <c r="E78" s="168" t="n">
        <v>0.13852</v>
      </c>
      <c r="F78" s="162" t="n">
        <v>26.53852</v>
      </c>
      <c r="G78" s="149"/>
      <c r="H78" s="150"/>
      <c r="I78" s="163"/>
      <c r="J78" s="163"/>
      <c r="K78" s="163"/>
    </row>
    <row r="79" s="164" customFormat="true" ht="17.35" hidden="false" customHeight="false" outlineLevel="0" collapsed="false">
      <c r="A79" s="157"/>
      <c r="B79" s="165" t="s">
        <v>310</v>
      </c>
      <c r="C79" s="166"/>
      <c r="D79" s="167" t="n">
        <v>19824.6</v>
      </c>
      <c r="E79" s="168" t="n">
        <v>81.9267</v>
      </c>
      <c r="F79" s="162" t="n">
        <v>19906.5267</v>
      </c>
      <c r="G79" s="149"/>
      <c r="H79" s="150"/>
      <c r="I79" s="163"/>
      <c r="J79" s="163"/>
      <c r="K79" s="163"/>
    </row>
    <row r="80" s="164" customFormat="true" ht="17.35" hidden="false" customHeight="false" outlineLevel="0" collapsed="false">
      <c r="A80" s="157"/>
      <c r="B80" s="158" t="s">
        <v>311</v>
      </c>
      <c r="C80" s="159"/>
      <c r="D80" s="176" t="n">
        <v>5957.5</v>
      </c>
      <c r="E80" s="161" t="n">
        <v>3000</v>
      </c>
      <c r="F80" s="162" t="n">
        <v>8957.5</v>
      </c>
      <c r="G80" s="149"/>
      <c r="H80" s="150"/>
      <c r="I80" s="163"/>
      <c r="J80" s="163"/>
      <c r="K80" s="163"/>
    </row>
    <row r="81" s="150" customFormat="true" ht="17.25" hidden="false" customHeight="true" outlineLevel="0" collapsed="false">
      <c r="A81" s="177" t="s">
        <v>43</v>
      </c>
      <c r="B81" s="178"/>
      <c r="C81" s="178"/>
      <c r="D81" s="179"/>
      <c r="E81" s="180" t="n">
        <v>396570.76629</v>
      </c>
      <c r="F81" s="181"/>
      <c r="G81" s="105"/>
      <c r="H81" s="104"/>
      <c r="I81" s="104"/>
      <c r="J81" s="104"/>
      <c r="K81" s="104"/>
    </row>
    <row r="82" s="150" customFormat="true" ht="17.35" hidden="false" customHeight="false" outlineLevel="0" collapsed="false">
      <c r="A82" s="141" t="s">
        <v>312</v>
      </c>
      <c r="B82" s="138"/>
      <c r="C82" s="138"/>
      <c r="D82" s="138"/>
      <c r="E82" s="142"/>
      <c r="F82" s="143"/>
      <c r="G82" s="105"/>
      <c r="H82" s="104"/>
      <c r="I82" s="104"/>
      <c r="J82" s="104"/>
      <c r="K82" s="104"/>
    </row>
    <row r="83" s="150" customFormat="true" ht="18.75" hidden="false" customHeight="true" outlineLevel="0" collapsed="false">
      <c r="A83" s="152" t="s">
        <v>313</v>
      </c>
      <c r="B83" s="152"/>
      <c r="C83" s="152"/>
      <c r="D83" s="152"/>
      <c r="E83" s="152"/>
      <c r="F83" s="152"/>
      <c r="G83" s="105"/>
      <c r="H83" s="104"/>
      <c r="I83" s="104"/>
      <c r="J83" s="104"/>
      <c r="K83" s="104"/>
    </row>
    <row r="84" s="150" customFormat="true" ht="126.85" hidden="false" customHeight="true" outlineLevel="0" collapsed="false">
      <c r="A84" s="148" t="s">
        <v>314</v>
      </c>
      <c r="B84" s="148"/>
      <c r="C84" s="148"/>
      <c r="D84" s="148"/>
      <c r="E84" s="148"/>
      <c r="F84" s="148"/>
      <c r="G84" s="105"/>
      <c r="H84" s="104"/>
      <c r="I84" s="104"/>
      <c r="J84" s="104"/>
      <c r="K84" s="104"/>
    </row>
    <row r="85" customFormat="false" ht="111.9" hidden="false" customHeight="true" outlineLevel="0" collapsed="false">
      <c r="A85" s="148" t="s">
        <v>315</v>
      </c>
      <c r="B85" s="148"/>
      <c r="C85" s="148"/>
      <c r="D85" s="148"/>
      <c r="E85" s="148"/>
      <c r="F85" s="148"/>
    </row>
    <row r="86" s="150" customFormat="true" ht="158.2" hidden="false" customHeight="true" outlineLevel="0" collapsed="false">
      <c r="A86" s="153" t="s">
        <v>316</v>
      </c>
      <c r="B86" s="153"/>
      <c r="C86" s="153"/>
      <c r="D86" s="153"/>
      <c r="E86" s="153"/>
      <c r="F86" s="153"/>
      <c r="G86" s="105"/>
      <c r="H86" s="104"/>
      <c r="I86" s="104"/>
      <c r="J86" s="104"/>
      <c r="K86" s="104"/>
    </row>
    <row r="87" s="163" customFormat="true" ht="79.85" hidden="false" customHeight="true" outlineLevel="0" collapsed="false">
      <c r="A87" s="153" t="s">
        <v>317</v>
      </c>
      <c r="B87" s="153"/>
      <c r="C87" s="153"/>
      <c r="D87" s="153"/>
      <c r="E87" s="153"/>
      <c r="F87" s="153"/>
      <c r="G87" s="105"/>
      <c r="H87" s="104"/>
      <c r="I87" s="164"/>
      <c r="J87" s="164"/>
      <c r="K87" s="164"/>
    </row>
    <row r="88" s="183" customFormat="true" ht="64.15" hidden="false" customHeight="true" outlineLevel="0" collapsed="false">
      <c r="A88" s="182" t="s">
        <v>318</v>
      </c>
      <c r="B88" s="182"/>
      <c r="C88" s="182"/>
      <c r="D88" s="182"/>
      <c r="E88" s="182"/>
      <c r="F88" s="182"/>
    </row>
    <row r="89" s="150" customFormat="true" ht="32.8" hidden="false" customHeight="true" outlineLevel="0" collapsed="false">
      <c r="A89" s="184" t="s">
        <v>319</v>
      </c>
      <c r="B89" s="184"/>
      <c r="C89" s="184"/>
      <c r="D89" s="184"/>
      <c r="E89" s="184"/>
      <c r="F89" s="184"/>
      <c r="G89" s="105"/>
      <c r="H89" s="169"/>
      <c r="I89" s="104"/>
      <c r="J89" s="104"/>
      <c r="K89" s="104"/>
    </row>
    <row r="90" s="150" customFormat="true" ht="32.8" hidden="false" customHeight="true" outlineLevel="0" collapsed="false">
      <c r="A90" s="148" t="s">
        <v>320</v>
      </c>
      <c r="B90" s="148"/>
      <c r="C90" s="148"/>
      <c r="D90" s="148"/>
      <c r="E90" s="148"/>
      <c r="F90" s="148"/>
      <c r="G90" s="105"/>
      <c r="H90" s="169"/>
      <c r="I90" s="104"/>
      <c r="J90" s="104"/>
      <c r="K90" s="104"/>
    </row>
    <row r="91" s="173" customFormat="true" ht="48.5" hidden="false" customHeight="true" outlineLevel="0" collapsed="false">
      <c r="A91" s="148" t="s">
        <v>321</v>
      </c>
      <c r="B91" s="148"/>
      <c r="C91" s="148"/>
      <c r="D91" s="148"/>
      <c r="E91" s="148"/>
      <c r="F91" s="148"/>
      <c r="G91" s="105"/>
      <c r="H91" s="169"/>
      <c r="I91" s="172"/>
      <c r="J91" s="172"/>
      <c r="K91" s="172"/>
    </row>
    <row r="92" s="173" customFormat="true" ht="32.8" hidden="false" customHeight="true" outlineLevel="0" collapsed="false">
      <c r="A92" s="148" t="s">
        <v>322</v>
      </c>
      <c r="B92" s="148"/>
      <c r="C92" s="148"/>
      <c r="D92" s="148"/>
      <c r="E92" s="148"/>
      <c r="F92" s="148"/>
      <c r="G92" s="105"/>
      <c r="H92" s="169"/>
      <c r="I92" s="172"/>
      <c r="J92" s="172"/>
      <c r="K92" s="172"/>
    </row>
    <row r="93" s="173" customFormat="true" ht="48.5" hidden="false" customHeight="true" outlineLevel="0" collapsed="false">
      <c r="A93" s="141" t="s">
        <v>323</v>
      </c>
      <c r="B93" s="141"/>
      <c r="C93" s="141"/>
      <c r="D93" s="141"/>
      <c r="E93" s="141"/>
      <c r="F93" s="141"/>
      <c r="G93" s="105"/>
      <c r="H93" s="169"/>
      <c r="I93" s="172"/>
      <c r="J93" s="172"/>
      <c r="K93" s="172"/>
    </row>
    <row r="94" s="150" customFormat="true" ht="48.5" hidden="false" customHeight="true" outlineLevel="0" collapsed="false">
      <c r="A94" s="153" t="s">
        <v>324</v>
      </c>
      <c r="B94" s="153"/>
      <c r="C94" s="153"/>
      <c r="D94" s="153"/>
      <c r="E94" s="153"/>
      <c r="F94" s="153"/>
      <c r="G94" s="105"/>
      <c r="H94" s="169"/>
      <c r="I94" s="104"/>
      <c r="J94" s="104"/>
      <c r="K94" s="104"/>
    </row>
    <row r="95" s="150" customFormat="true" ht="38" hidden="false" customHeight="true" outlineLevel="0" collapsed="false">
      <c r="A95" s="185" t="s">
        <v>325</v>
      </c>
      <c r="B95" s="185"/>
      <c r="C95" s="185"/>
      <c r="D95" s="185"/>
      <c r="E95" s="185"/>
      <c r="F95" s="185"/>
      <c r="G95" s="105"/>
      <c r="H95" s="169"/>
      <c r="I95" s="104"/>
      <c r="J95" s="104"/>
      <c r="K95" s="104"/>
    </row>
    <row r="96" s="150" customFormat="true" ht="17.35" hidden="false" customHeight="false" outlineLevel="0" collapsed="false">
      <c r="A96" s="186"/>
      <c r="B96" s="186"/>
      <c r="C96" s="186"/>
      <c r="D96" s="186"/>
      <c r="E96" s="186"/>
      <c r="F96" s="187" t="s">
        <v>326</v>
      </c>
      <c r="G96" s="105"/>
      <c r="H96" s="169"/>
      <c r="I96" s="104"/>
      <c r="J96" s="104"/>
      <c r="K96" s="104"/>
    </row>
    <row r="97" s="150" customFormat="true" ht="17.35" hidden="false" customHeight="false" outlineLevel="0" collapsed="false">
      <c r="A97" s="156" t="s">
        <v>61</v>
      </c>
      <c r="B97" s="156" t="s">
        <v>62</v>
      </c>
      <c r="C97" s="156"/>
      <c r="D97" s="156" t="s">
        <v>63</v>
      </c>
      <c r="E97" s="156" t="s">
        <v>64</v>
      </c>
      <c r="F97" s="156" t="s">
        <v>65</v>
      </c>
      <c r="G97" s="105"/>
      <c r="H97" s="169"/>
      <c r="I97" s="104"/>
      <c r="J97" s="104"/>
      <c r="K97" s="104"/>
    </row>
    <row r="98" customFormat="false" ht="18" hidden="false" customHeight="true" outlineLevel="0" collapsed="false">
      <c r="A98" s="157" t="s">
        <v>66</v>
      </c>
      <c r="B98" s="158" t="s">
        <v>327</v>
      </c>
      <c r="C98" s="159"/>
      <c r="D98" s="160" t="n">
        <v>150</v>
      </c>
      <c r="E98" s="160" t="n">
        <v>-118</v>
      </c>
      <c r="F98" s="162" t="n">
        <v>32</v>
      </c>
      <c r="H98" s="169"/>
      <c r="I98" s="188"/>
      <c r="J98" s="171"/>
      <c r="K98" s="172"/>
    </row>
    <row r="99" customFormat="false" ht="18" hidden="false" customHeight="true" outlineLevel="0" collapsed="false">
      <c r="A99" s="157"/>
      <c r="B99" s="158" t="s">
        <v>328</v>
      </c>
      <c r="C99" s="159"/>
      <c r="D99" s="160" t="n">
        <v>12516</v>
      </c>
      <c r="E99" s="160" t="n">
        <v>1435.85136</v>
      </c>
      <c r="F99" s="162" t="n">
        <v>13951.85136</v>
      </c>
      <c r="H99" s="169"/>
      <c r="I99" s="188"/>
      <c r="J99" s="171"/>
      <c r="K99" s="172"/>
    </row>
    <row r="100" customFormat="false" ht="18" hidden="false" customHeight="true" outlineLevel="0" collapsed="false">
      <c r="A100" s="157"/>
      <c r="B100" s="158" t="s">
        <v>329</v>
      </c>
      <c r="C100" s="159"/>
      <c r="D100" s="160" t="n">
        <v>3988.3</v>
      </c>
      <c r="E100" s="160" t="n">
        <v>-746.9</v>
      </c>
      <c r="F100" s="162" t="n">
        <v>3241.4</v>
      </c>
      <c r="H100" s="169"/>
      <c r="I100" s="188"/>
      <c r="J100" s="171"/>
      <c r="K100" s="172"/>
    </row>
    <row r="101" customFormat="false" ht="18" hidden="false" customHeight="true" outlineLevel="0" collapsed="false">
      <c r="A101" s="157" t="s">
        <v>66</v>
      </c>
      <c r="B101" s="158" t="s">
        <v>330</v>
      </c>
      <c r="C101" s="159"/>
      <c r="D101" s="160" t="n">
        <v>2077.1</v>
      </c>
      <c r="E101" s="160" t="n">
        <v>-400</v>
      </c>
      <c r="F101" s="162" t="n">
        <v>1677.1</v>
      </c>
      <c r="H101" s="169"/>
      <c r="I101" s="188"/>
      <c r="J101" s="171"/>
      <c r="K101" s="172"/>
    </row>
    <row r="102" customFormat="false" ht="18" hidden="false" customHeight="true" outlineLevel="0" collapsed="false">
      <c r="A102" s="157"/>
      <c r="B102" s="158" t="s">
        <v>331</v>
      </c>
      <c r="C102" s="159"/>
      <c r="D102" s="160" t="n">
        <v>7067.9</v>
      </c>
      <c r="E102" s="160" t="n">
        <v>-1247.6663</v>
      </c>
      <c r="F102" s="162" t="n">
        <v>5820.2337</v>
      </c>
      <c r="H102" s="169"/>
      <c r="I102" s="188"/>
      <c r="J102" s="171"/>
      <c r="K102" s="172"/>
    </row>
    <row r="103" customFormat="false" ht="18" hidden="false" customHeight="true" outlineLevel="0" collapsed="false">
      <c r="A103" s="157"/>
      <c r="B103" s="158" t="s">
        <v>332</v>
      </c>
      <c r="C103" s="159"/>
      <c r="D103" s="160" t="n">
        <v>0</v>
      </c>
      <c r="E103" s="160" t="n">
        <v>1291.40609</v>
      </c>
      <c r="F103" s="162" t="n">
        <v>1291.40609</v>
      </c>
      <c r="H103" s="169"/>
      <c r="I103" s="188"/>
      <c r="J103" s="171"/>
      <c r="K103" s="172"/>
    </row>
    <row r="104" customFormat="false" ht="18" hidden="false" customHeight="true" outlineLevel="0" collapsed="false">
      <c r="A104" s="157"/>
      <c r="B104" s="158" t="s">
        <v>333</v>
      </c>
      <c r="C104" s="159"/>
      <c r="D104" s="160" t="n">
        <v>700</v>
      </c>
      <c r="E104" s="160" t="n">
        <v>200</v>
      </c>
      <c r="F104" s="162" t="n">
        <v>900</v>
      </c>
      <c r="H104" s="169"/>
      <c r="I104" s="188"/>
      <c r="J104" s="171"/>
      <c r="K104" s="172"/>
    </row>
    <row r="105" customFormat="false" ht="18" hidden="false" customHeight="true" outlineLevel="0" collapsed="false">
      <c r="A105" s="157"/>
      <c r="B105" s="158" t="s">
        <v>280</v>
      </c>
      <c r="C105" s="159"/>
      <c r="D105" s="160" t="n">
        <v>4930.6</v>
      </c>
      <c r="E105" s="160" t="n">
        <v>577.007</v>
      </c>
      <c r="F105" s="162" t="n">
        <v>5507.607</v>
      </c>
      <c r="H105" s="169"/>
      <c r="I105" s="188"/>
      <c r="J105" s="171"/>
      <c r="K105" s="172"/>
    </row>
    <row r="106" customFormat="false" ht="18" hidden="false" customHeight="true" outlineLevel="0" collapsed="false">
      <c r="A106" s="157"/>
      <c r="B106" s="158" t="s">
        <v>334</v>
      </c>
      <c r="C106" s="159"/>
      <c r="D106" s="160" t="n">
        <v>1765</v>
      </c>
      <c r="E106" s="160" t="n">
        <v>290</v>
      </c>
      <c r="F106" s="162" t="n">
        <v>2055</v>
      </c>
      <c r="H106" s="169"/>
      <c r="I106" s="171"/>
      <c r="J106" s="171"/>
      <c r="K106" s="172"/>
    </row>
    <row r="107" customFormat="false" ht="18" hidden="false" customHeight="true" outlineLevel="0" collapsed="false">
      <c r="A107" s="157"/>
      <c r="B107" s="158" t="s">
        <v>282</v>
      </c>
      <c r="C107" s="159"/>
      <c r="D107" s="160" t="n">
        <v>73813.379</v>
      </c>
      <c r="E107" s="160" t="n">
        <v>5466.04976</v>
      </c>
      <c r="F107" s="162" t="n">
        <v>79279.42876</v>
      </c>
      <c r="H107" s="169"/>
      <c r="I107" s="170"/>
      <c r="J107" s="170"/>
      <c r="K107" s="164"/>
    </row>
    <row r="108" customFormat="false" ht="18" hidden="false" customHeight="true" outlineLevel="0" collapsed="false">
      <c r="A108" s="157"/>
      <c r="B108" s="158" t="s">
        <v>281</v>
      </c>
      <c r="C108" s="159"/>
      <c r="D108" s="160" t="n">
        <v>73950.5349</v>
      </c>
      <c r="E108" s="160" t="n">
        <v>155.1</v>
      </c>
      <c r="F108" s="162" t="n">
        <v>74105.6349</v>
      </c>
      <c r="H108" s="169"/>
      <c r="I108" s="170"/>
      <c r="J108" s="170"/>
      <c r="K108" s="164"/>
    </row>
    <row r="109" customFormat="false" ht="18" hidden="false" customHeight="true" outlineLevel="0" collapsed="false">
      <c r="A109" s="157"/>
      <c r="B109" s="165" t="s">
        <v>335</v>
      </c>
      <c r="C109" s="159"/>
      <c r="D109" s="176" t="n">
        <v>2782.43136</v>
      </c>
      <c r="E109" s="160" t="n">
        <v>-1020.95136</v>
      </c>
      <c r="F109" s="162" t="n">
        <v>1761.48</v>
      </c>
      <c r="H109" s="169"/>
      <c r="I109" s="170"/>
      <c r="J109" s="170"/>
      <c r="K109" s="164"/>
    </row>
    <row r="110" customFormat="false" ht="18" hidden="false" customHeight="true" outlineLevel="0" collapsed="false">
      <c r="A110" s="157"/>
      <c r="B110" s="165" t="s">
        <v>336</v>
      </c>
      <c r="C110" s="159"/>
      <c r="D110" s="176" t="n">
        <v>1207</v>
      </c>
      <c r="E110" s="160" t="n">
        <v>-43.73979</v>
      </c>
      <c r="F110" s="162" t="n">
        <v>1163.26021</v>
      </c>
      <c r="H110" s="169"/>
      <c r="I110" s="170"/>
      <c r="J110" s="170"/>
      <c r="K110" s="164"/>
    </row>
    <row r="111" customFormat="false" ht="18" hidden="false" customHeight="true" outlineLevel="0" collapsed="false">
      <c r="A111" s="157" t="s">
        <v>337</v>
      </c>
      <c r="B111" s="165" t="s">
        <v>338</v>
      </c>
      <c r="C111" s="159"/>
      <c r="D111" s="176" t="n">
        <v>78210.7</v>
      </c>
      <c r="E111" s="160" t="n">
        <v>-91.3</v>
      </c>
      <c r="F111" s="162" t="n">
        <v>78119.4</v>
      </c>
      <c r="H111" s="169"/>
      <c r="I111" s="170"/>
      <c r="J111" s="170"/>
      <c r="K111" s="164"/>
    </row>
    <row r="112" customFormat="false" ht="18" hidden="false" customHeight="true" outlineLevel="0" collapsed="false">
      <c r="A112" s="157"/>
      <c r="B112" s="165" t="s">
        <v>339</v>
      </c>
      <c r="C112" s="159"/>
      <c r="D112" s="176" t="n">
        <v>203.5</v>
      </c>
      <c r="E112" s="160" t="n">
        <v>91.3</v>
      </c>
      <c r="F112" s="162" t="n">
        <v>294.8</v>
      </c>
      <c r="H112" s="169"/>
      <c r="I112" s="170"/>
      <c r="J112" s="170"/>
      <c r="K112" s="164"/>
    </row>
    <row r="113" customFormat="false" ht="18" hidden="false" customHeight="true" outlineLevel="0" collapsed="false">
      <c r="A113" s="157" t="s">
        <v>197</v>
      </c>
      <c r="B113" s="158" t="s">
        <v>340</v>
      </c>
      <c r="C113" s="159"/>
      <c r="D113" s="160" t="n">
        <v>21522</v>
      </c>
      <c r="E113" s="160" t="n">
        <v>-183.24976</v>
      </c>
      <c r="F113" s="162" t="n">
        <v>21338.75024</v>
      </c>
      <c r="H113" s="169"/>
      <c r="I113" s="170"/>
      <c r="J113" s="170"/>
      <c r="K113" s="164"/>
    </row>
    <row r="114" customFormat="false" ht="18" hidden="false" customHeight="true" outlineLevel="0" collapsed="false">
      <c r="A114" s="157"/>
      <c r="B114" s="158" t="s">
        <v>285</v>
      </c>
      <c r="C114" s="159"/>
      <c r="D114" s="160" t="n">
        <v>879.8</v>
      </c>
      <c r="E114" s="160" t="n">
        <v>-52.8</v>
      </c>
      <c r="F114" s="162" t="n">
        <v>827</v>
      </c>
      <c r="H114" s="169"/>
      <c r="I114" s="170"/>
      <c r="J114" s="170"/>
      <c r="K114" s="164"/>
    </row>
    <row r="115" customFormat="false" ht="18" hidden="false" customHeight="true" outlineLevel="0" collapsed="false">
      <c r="A115" s="157" t="s">
        <v>116</v>
      </c>
      <c r="B115" s="158" t="s">
        <v>341</v>
      </c>
      <c r="C115" s="159"/>
      <c r="D115" s="160" t="n">
        <v>1000</v>
      </c>
      <c r="E115" s="160" t="n">
        <v>-5.1</v>
      </c>
      <c r="F115" s="162" t="n">
        <v>994.9</v>
      </c>
      <c r="H115" s="169"/>
      <c r="I115" s="170"/>
      <c r="J115" s="170"/>
      <c r="K115" s="164"/>
    </row>
    <row r="116" customFormat="false" ht="18" hidden="false" customHeight="true" outlineLevel="0" collapsed="false">
      <c r="A116" s="157" t="s">
        <v>69</v>
      </c>
      <c r="B116" s="158" t="s">
        <v>289</v>
      </c>
      <c r="C116" s="159"/>
      <c r="D116" s="160" t="n">
        <v>2438</v>
      </c>
      <c r="E116" s="160" t="n">
        <v>102.1</v>
      </c>
      <c r="F116" s="162" t="n">
        <v>2540.1</v>
      </c>
      <c r="H116" s="169"/>
      <c r="I116" s="171"/>
      <c r="J116" s="171"/>
      <c r="K116" s="172"/>
    </row>
    <row r="117" customFormat="false" ht="18" hidden="false" customHeight="true" outlineLevel="0" collapsed="false">
      <c r="A117" s="157" t="s">
        <v>69</v>
      </c>
      <c r="B117" s="158" t="s">
        <v>290</v>
      </c>
      <c r="C117" s="159"/>
      <c r="D117" s="160" t="n">
        <v>9028.7</v>
      </c>
      <c r="E117" s="160" t="n">
        <v>242.3</v>
      </c>
      <c r="F117" s="162" t="n">
        <v>9271</v>
      </c>
      <c r="H117" s="169"/>
      <c r="I117" s="170"/>
      <c r="J117" s="170"/>
      <c r="K117" s="164"/>
    </row>
    <row r="118" customFormat="false" ht="17.35" hidden="false" customHeight="false" outlineLevel="0" collapsed="false">
      <c r="A118" s="157"/>
      <c r="B118" s="158" t="s">
        <v>291</v>
      </c>
      <c r="C118" s="159"/>
      <c r="D118" s="160" t="n">
        <v>268082.71212</v>
      </c>
      <c r="E118" s="160" t="n">
        <v>-842.4</v>
      </c>
      <c r="F118" s="162" t="n">
        <v>267240.31212</v>
      </c>
      <c r="I118" s="171"/>
      <c r="J118" s="171"/>
      <c r="K118" s="172"/>
    </row>
    <row r="119" customFormat="false" ht="17.25" hidden="false" customHeight="true" outlineLevel="0" collapsed="false">
      <c r="A119" s="157"/>
      <c r="B119" s="158" t="s">
        <v>342</v>
      </c>
      <c r="C119" s="159"/>
      <c r="D119" s="160" t="n">
        <v>101.2</v>
      </c>
      <c r="E119" s="160" t="n">
        <v>-61.9</v>
      </c>
      <c r="F119" s="162" t="n">
        <v>39.3</v>
      </c>
      <c r="H119" s="188"/>
      <c r="I119" s="171"/>
      <c r="J119" s="171"/>
      <c r="K119" s="172"/>
    </row>
    <row r="120" customFormat="false" ht="15.75" hidden="false" customHeight="true" outlineLevel="0" collapsed="false">
      <c r="A120" s="157"/>
      <c r="B120" s="158" t="s">
        <v>343</v>
      </c>
      <c r="C120" s="159"/>
      <c r="D120" s="160" t="n">
        <v>6001.77452</v>
      </c>
      <c r="E120" s="160" t="n">
        <v>-0.00044</v>
      </c>
      <c r="F120" s="162" t="n">
        <v>6001.77408</v>
      </c>
      <c r="H120" s="188"/>
      <c r="I120" s="189"/>
      <c r="J120" s="171"/>
      <c r="K120" s="172"/>
    </row>
    <row r="121" customFormat="false" ht="15.75" hidden="false" customHeight="true" outlineLevel="0" collapsed="false">
      <c r="A121" s="157"/>
      <c r="B121" s="158" t="s">
        <v>344</v>
      </c>
      <c r="C121" s="159"/>
      <c r="D121" s="160" t="n">
        <v>6503.0829</v>
      </c>
      <c r="E121" s="160" t="n">
        <v>0.00044</v>
      </c>
      <c r="F121" s="162" t="n">
        <v>6503.08334</v>
      </c>
      <c r="H121" s="188"/>
      <c r="I121" s="190"/>
      <c r="J121" s="170"/>
      <c r="K121" s="164"/>
    </row>
    <row r="122" customFormat="false" ht="15.75" hidden="false" customHeight="true" outlineLevel="0" collapsed="false">
      <c r="A122" s="157"/>
      <c r="B122" s="158" t="s">
        <v>293</v>
      </c>
      <c r="C122" s="159"/>
      <c r="D122" s="160" t="n">
        <v>2901.47305</v>
      </c>
      <c r="E122" s="160" t="n">
        <v>140.9</v>
      </c>
      <c r="F122" s="162" t="n">
        <v>3042.37305</v>
      </c>
      <c r="H122" s="188"/>
      <c r="I122" s="190"/>
      <c r="J122" s="170"/>
      <c r="K122" s="164"/>
    </row>
    <row r="123" customFormat="false" ht="15.75" hidden="false" customHeight="true" outlineLevel="0" collapsed="false">
      <c r="A123" s="157"/>
      <c r="B123" s="158" t="s">
        <v>294</v>
      </c>
      <c r="C123" s="159"/>
      <c r="D123" s="160" t="n">
        <v>134042.9</v>
      </c>
      <c r="E123" s="160" t="n">
        <v>-4599.1</v>
      </c>
      <c r="F123" s="162" t="n">
        <v>129443.8</v>
      </c>
      <c r="H123" s="188"/>
      <c r="I123" s="190"/>
      <c r="J123" s="170"/>
      <c r="K123" s="164"/>
    </row>
    <row r="124" customFormat="false" ht="15.75" hidden="false" customHeight="true" outlineLevel="0" collapsed="false">
      <c r="A124" s="157"/>
      <c r="B124" s="158" t="s">
        <v>295</v>
      </c>
      <c r="C124" s="159"/>
      <c r="D124" s="160" t="n">
        <v>6484.1</v>
      </c>
      <c r="E124" s="160" t="n">
        <v>-51.3</v>
      </c>
      <c r="F124" s="162" t="n">
        <v>6432.8</v>
      </c>
      <c r="H124" s="188"/>
      <c r="I124" s="189"/>
      <c r="J124" s="171"/>
      <c r="K124" s="172"/>
    </row>
    <row r="125" customFormat="false" ht="17.35" hidden="false" customHeight="false" outlineLevel="0" collapsed="false">
      <c r="A125" s="157"/>
      <c r="B125" s="158" t="s">
        <v>345</v>
      </c>
      <c r="C125" s="159"/>
      <c r="D125" s="160" t="n">
        <v>308.8</v>
      </c>
      <c r="E125" s="160" t="n">
        <v>-69.2</v>
      </c>
      <c r="F125" s="162" t="n">
        <v>239.6</v>
      </c>
      <c r="I125" s="191"/>
      <c r="J125" s="191"/>
      <c r="K125" s="192"/>
    </row>
    <row r="126" customFormat="false" ht="17.35" hidden="false" customHeight="false" outlineLevel="0" collapsed="false">
      <c r="A126" s="157" t="s">
        <v>346</v>
      </c>
      <c r="B126" s="158" t="s">
        <v>346</v>
      </c>
      <c r="C126" s="159"/>
      <c r="D126" s="160" t="n">
        <v>3420</v>
      </c>
      <c r="E126" s="160" t="n">
        <v>-800</v>
      </c>
      <c r="F126" s="162" t="n">
        <v>2620</v>
      </c>
      <c r="I126" s="191"/>
      <c r="J126" s="191"/>
      <c r="K126" s="192"/>
    </row>
    <row r="127" customFormat="false" ht="17.35" hidden="false" customHeight="false" outlineLevel="0" collapsed="false">
      <c r="A127" s="157"/>
      <c r="B127" s="158" t="s">
        <v>347</v>
      </c>
      <c r="C127" s="159"/>
      <c r="D127" s="160" t="n">
        <v>850</v>
      </c>
      <c r="E127" s="160" t="n">
        <v>100</v>
      </c>
      <c r="F127" s="162" t="n">
        <v>950</v>
      </c>
      <c r="I127" s="191"/>
      <c r="J127" s="191"/>
      <c r="K127" s="192"/>
    </row>
    <row r="128" customFormat="false" ht="17.35" hidden="false" customHeight="false" outlineLevel="0" collapsed="false">
      <c r="A128" s="157"/>
      <c r="B128" s="158" t="s">
        <v>348</v>
      </c>
      <c r="C128" s="159"/>
      <c r="D128" s="160" t="n">
        <v>2832</v>
      </c>
      <c r="E128" s="160" t="n">
        <v>550</v>
      </c>
      <c r="F128" s="162" t="n">
        <v>3382</v>
      </c>
      <c r="I128" s="191"/>
      <c r="J128" s="191"/>
      <c r="K128" s="192"/>
    </row>
    <row r="129" customFormat="false" ht="17.35" hidden="false" customHeight="false" outlineLevel="0" collapsed="false">
      <c r="A129" s="157"/>
      <c r="B129" s="158" t="s">
        <v>349</v>
      </c>
      <c r="C129" s="159"/>
      <c r="D129" s="160" t="n">
        <v>1605.3707</v>
      </c>
      <c r="E129" s="160" t="n">
        <v>-0.0007</v>
      </c>
      <c r="F129" s="162" t="n">
        <v>1605.37</v>
      </c>
      <c r="G129" s="135"/>
      <c r="H129" s="193"/>
      <c r="I129" s="194"/>
      <c r="J129" s="194"/>
      <c r="K129" s="194"/>
    </row>
    <row r="130" customFormat="false" ht="17.35" hidden="false" customHeight="false" outlineLevel="0" collapsed="false">
      <c r="A130" s="157"/>
      <c r="B130" s="158" t="s">
        <v>350</v>
      </c>
      <c r="C130" s="159"/>
      <c r="D130" s="160" t="n">
        <v>14574.52575</v>
      </c>
      <c r="E130" s="160" t="n">
        <v>0.0007</v>
      </c>
      <c r="F130" s="162" t="n">
        <v>14574.52645</v>
      </c>
      <c r="G130" s="135"/>
      <c r="H130" s="193"/>
      <c r="I130" s="195"/>
      <c r="J130" s="195"/>
      <c r="K130" s="195"/>
    </row>
    <row r="131" s="173" customFormat="true" ht="17.35" hidden="false" customHeight="false" outlineLevel="0" collapsed="false">
      <c r="A131" s="157"/>
      <c r="B131" s="158" t="s">
        <v>351</v>
      </c>
      <c r="C131" s="159"/>
      <c r="D131" s="160" t="n">
        <v>21.6</v>
      </c>
      <c r="E131" s="160" t="n">
        <v>2.4</v>
      </c>
      <c r="F131" s="162" t="n">
        <v>24</v>
      </c>
      <c r="G131" s="105"/>
      <c r="H131" s="104"/>
      <c r="I131" s="171"/>
      <c r="J131" s="171"/>
      <c r="K131" s="172"/>
    </row>
    <row r="132" s="173" customFormat="true" ht="17.35" hidden="false" customHeight="false" outlineLevel="0" collapsed="false">
      <c r="A132" s="157"/>
      <c r="B132" s="158" t="s">
        <v>352</v>
      </c>
      <c r="C132" s="159"/>
      <c r="D132" s="160" t="n">
        <v>1279.4</v>
      </c>
      <c r="E132" s="160" t="n">
        <v>-2.4</v>
      </c>
      <c r="F132" s="162" t="n">
        <v>1277</v>
      </c>
      <c r="G132" s="105"/>
      <c r="H132" s="104"/>
      <c r="I132" s="171"/>
      <c r="J132" s="171"/>
      <c r="K132" s="172"/>
    </row>
    <row r="133" s="173" customFormat="true" ht="17.35" hidden="false" customHeight="false" outlineLevel="0" collapsed="false">
      <c r="A133" s="157"/>
      <c r="B133" s="158" t="s">
        <v>353</v>
      </c>
      <c r="C133" s="159"/>
      <c r="D133" s="160" t="n">
        <v>1790.8</v>
      </c>
      <c r="E133" s="160" t="n">
        <v>-1001.7</v>
      </c>
      <c r="F133" s="162" t="n">
        <v>789.1</v>
      </c>
      <c r="G133" s="105"/>
      <c r="H133" s="104"/>
      <c r="I133" s="171"/>
      <c r="J133" s="171"/>
      <c r="K133" s="172"/>
    </row>
    <row r="134" s="173" customFormat="true" ht="17.35" hidden="false" customHeight="false" outlineLevel="0" collapsed="false">
      <c r="A134" s="157"/>
      <c r="B134" s="158" t="s">
        <v>354</v>
      </c>
      <c r="C134" s="159"/>
      <c r="D134" s="160" t="n">
        <v>48180.2</v>
      </c>
      <c r="E134" s="160" t="n">
        <v>1001.7</v>
      </c>
      <c r="F134" s="162" t="n">
        <v>49181.9</v>
      </c>
      <c r="G134" s="105"/>
      <c r="H134" s="104"/>
      <c r="I134" s="171"/>
      <c r="J134" s="171"/>
      <c r="K134" s="172"/>
    </row>
    <row r="135" s="173" customFormat="true" ht="17.35" hidden="false" customHeight="false" outlineLevel="0" collapsed="false">
      <c r="A135" s="157"/>
      <c r="B135" s="158" t="s">
        <v>296</v>
      </c>
      <c r="C135" s="159"/>
      <c r="D135" s="160" t="n">
        <v>995.1</v>
      </c>
      <c r="E135" s="160" t="n">
        <v>70.5</v>
      </c>
      <c r="F135" s="162" t="n">
        <v>1065.6</v>
      </c>
      <c r="G135" s="105"/>
      <c r="H135" s="104"/>
      <c r="I135" s="171"/>
      <c r="J135" s="171"/>
      <c r="K135" s="172"/>
    </row>
    <row r="136" s="173" customFormat="true" ht="17.35" hidden="false" customHeight="false" outlineLevel="0" collapsed="false">
      <c r="A136" s="157"/>
      <c r="B136" s="158" t="s">
        <v>355</v>
      </c>
      <c r="C136" s="159"/>
      <c r="D136" s="160" t="n">
        <v>841.5</v>
      </c>
      <c r="E136" s="160" t="n">
        <v>2000</v>
      </c>
      <c r="F136" s="162" t="n">
        <v>2841.5</v>
      </c>
      <c r="G136" s="105"/>
      <c r="H136" s="104"/>
      <c r="I136" s="171"/>
      <c r="J136" s="171"/>
      <c r="K136" s="172"/>
    </row>
    <row r="137" customFormat="false" ht="17.35" hidden="false" customHeight="false" outlineLevel="0" collapsed="false">
      <c r="A137" s="157"/>
      <c r="B137" s="158" t="s">
        <v>297</v>
      </c>
      <c r="C137" s="159"/>
      <c r="D137" s="160" t="n">
        <v>183791.243</v>
      </c>
      <c r="E137" s="160" t="n">
        <v>2301.7</v>
      </c>
      <c r="F137" s="162" t="n">
        <v>186092.943</v>
      </c>
      <c r="I137" s="170"/>
      <c r="J137" s="170"/>
      <c r="K137" s="164"/>
    </row>
    <row r="138" customFormat="false" ht="17.35" hidden="false" customHeight="false" outlineLevel="0" collapsed="false">
      <c r="A138" s="157"/>
      <c r="B138" s="158" t="s">
        <v>356</v>
      </c>
      <c r="C138" s="159"/>
      <c r="D138" s="160" t="n">
        <v>17590.7</v>
      </c>
      <c r="E138" s="160" t="n">
        <v>-190.2</v>
      </c>
      <c r="F138" s="162" t="n">
        <v>17400.5</v>
      </c>
      <c r="I138" s="170"/>
      <c r="J138" s="170"/>
      <c r="K138" s="164"/>
    </row>
    <row r="139" customFormat="false" ht="17.35" hidden="false" customHeight="false" outlineLevel="0" collapsed="false">
      <c r="A139" s="157"/>
      <c r="B139" s="158" t="s">
        <v>357</v>
      </c>
      <c r="C139" s="159"/>
      <c r="D139" s="160" t="n">
        <v>1630.5</v>
      </c>
      <c r="E139" s="160" t="n">
        <v>190.2</v>
      </c>
      <c r="F139" s="162" t="n">
        <v>1820.7</v>
      </c>
      <c r="I139" s="170"/>
      <c r="J139" s="170"/>
      <c r="K139" s="164"/>
    </row>
    <row r="140" customFormat="false" ht="17.35" hidden="false" customHeight="false" outlineLevel="0" collapsed="false">
      <c r="A140" s="157"/>
      <c r="B140" s="158" t="s">
        <v>358</v>
      </c>
      <c r="C140" s="159"/>
      <c r="D140" s="160" t="n">
        <v>5258.5</v>
      </c>
      <c r="E140" s="160" t="n">
        <v>200</v>
      </c>
      <c r="F140" s="162" t="n">
        <v>5458.5</v>
      </c>
      <c r="I140" s="170"/>
      <c r="J140" s="170"/>
      <c r="K140" s="164"/>
    </row>
    <row r="141" customFormat="false" ht="17.35" hidden="false" customHeight="false" outlineLevel="0" collapsed="false">
      <c r="A141" s="157"/>
      <c r="B141" s="158" t="s">
        <v>298</v>
      </c>
      <c r="C141" s="159"/>
      <c r="D141" s="160" t="n">
        <v>443.6</v>
      </c>
      <c r="E141" s="160" t="n">
        <v>165.9</v>
      </c>
      <c r="F141" s="162" t="n">
        <v>609.5</v>
      </c>
      <c r="I141" s="170"/>
      <c r="J141" s="170"/>
      <c r="K141" s="164"/>
    </row>
    <row r="142" customFormat="false" ht="17.35" hidden="false" customHeight="false" outlineLevel="0" collapsed="false">
      <c r="A142" s="157"/>
      <c r="B142" s="158" t="s">
        <v>359</v>
      </c>
      <c r="C142" s="159"/>
      <c r="D142" s="160" t="n">
        <v>278.9</v>
      </c>
      <c r="E142" s="160" t="n">
        <v>14.2</v>
      </c>
      <c r="F142" s="162" t="n">
        <v>293.1</v>
      </c>
      <c r="I142" s="170"/>
      <c r="J142" s="170"/>
      <c r="K142" s="164"/>
    </row>
    <row r="143" customFormat="false" ht="17.35" hidden="false" customHeight="false" outlineLevel="0" collapsed="false">
      <c r="A143" s="157"/>
      <c r="B143" s="158" t="s">
        <v>360</v>
      </c>
      <c r="C143" s="159"/>
      <c r="D143" s="160" t="n">
        <v>38693.5</v>
      </c>
      <c r="E143" s="160" t="n">
        <v>241.5</v>
      </c>
      <c r="F143" s="162" t="n">
        <v>38935</v>
      </c>
      <c r="I143" s="170"/>
      <c r="J143" s="170"/>
      <c r="K143" s="164"/>
    </row>
    <row r="144" customFormat="false" ht="17.35" hidden="false" customHeight="false" outlineLevel="0" collapsed="false">
      <c r="A144" s="157"/>
      <c r="B144" s="158" t="s">
        <v>361</v>
      </c>
      <c r="C144" s="159"/>
      <c r="D144" s="160" t="n">
        <v>40760.6</v>
      </c>
      <c r="E144" s="160" t="n">
        <v>-40.3</v>
      </c>
      <c r="F144" s="162" t="n">
        <v>40720.3</v>
      </c>
      <c r="I144" s="170"/>
      <c r="J144" s="170"/>
      <c r="K144" s="164"/>
    </row>
    <row r="145" customFormat="false" ht="17.35" hidden="false" customHeight="false" outlineLevel="0" collapsed="false">
      <c r="A145" s="157"/>
      <c r="B145" s="158" t="s">
        <v>362</v>
      </c>
      <c r="C145" s="159"/>
      <c r="D145" s="160" t="n">
        <v>1698</v>
      </c>
      <c r="E145" s="160" t="n">
        <v>-700</v>
      </c>
      <c r="F145" s="162" t="n">
        <v>998</v>
      </c>
      <c r="I145" s="170"/>
      <c r="J145" s="170"/>
      <c r="K145" s="164"/>
    </row>
    <row r="146" customFormat="false" ht="17.35" hidden="false" customHeight="false" outlineLevel="0" collapsed="false">
      <c r="A146" s="157"/>
      <c r="B146" s="158" t="s">
        <v>363</v>
      </c>
      <c r="C146" s="159"/>
      <c r="D146" s="160" t="n">
        <v>3549.6</v>
      </c>
      <c r="E146" s="160" t="n">
        <v>885.1</v>
      </c>
      <c r="F146" s="162" t="n">
        <v>4434.7</v>
      </c>
      <c r="I146" s="170"/>
      <c r="J146" s="170"/>
      <c r="K146" s="164"/>
    </row>
    <row r="147" customFormat="false" ht="17.35" hidden="false" customHeight="false" outlineLevel="0" collapsed="false">
      <c r="A147" s="157"/>
      <c r="B147" s="158" t="s">
        <v>364</v>
      </c>
      <c r="C147" s="159"/>
      <c r="D147" s="160" t="n">
        <v>12749.8</v>
      </c>
      <c r="E147" s="160" t="n">
        <v>12.2</v>
      </c>
      <c r="F147" s="162" t="n">
        <v>12762</v>
      </c>
      <c r="I147" s="170"/>
      <c r="J147" s="170"/>
      <c r="K147" s="164"/>
    </row>
    <row r="148" customFormat="false" ht="17.35" hidden="false" customHeight="false" outlineLevel="0" collapsed="false">
      <c r="A148" s="157" t="s">
        <v>118</v>
      </c>
      <c r="B148" s="158" t="s">
        <v>365</v>
      </c>
      <c r="C148" s="159"/>
      <c r="D148" s="160" t="n">
        <v>121</v>
      </c>
      <c r="E148" s="160" t="n">
        <v>5.1</v>
      </c>
      <c r="F148" s="162" t="n">
        <v>126.1</v>
      </c>
      <c r="I148" s="170"/>
      <c r="J148" s="170"/>
      <c r="K148" s="164"/>
    </row>
    <row r="149" s="164" customFormat="true" ht="17.35" hidden="false" customHeight="false" outlineLevel="0" collapsed="false">
      <c r="A149" s="157"/>
      <c r="B149" s="158" t="s">
        <v>366</v>
      </c>
      <c r="C149" s="159"/>
      <c r="D149" s="160" t="n">
        <v>447.1</v>
      </c>
      <c r="E149" s="160" t="n">
        <v>31.7</v>
      </c>
      <c r="F149" s="162" t="n">
        <v>478.8</v>
      </c>
      <c r="G149" s="149"/>
      <c r="H149" s="150"/>
      <c r="I149" s="163"/>
      <c r="J149" s="163"/>
      <c r="K149" s="163"/>
    </row>
    <row r="150" customFormat="false" ht="17.35" hidden="false" customHeight="false" outlineLevel="0" collapsed="false">
      <c r="A150" s="157"/>
      <c r="B150" s="158" t="s">
        <v>367</v>
      </c>
      <c r="C150" s="159"/>
      <c r="D150" s="160" t="n">
        <v>8220.95162</v>
      </c>
      <c r="E150" s="161" t="n">
        <v>-12.8</v>
      </c>
      <c r="F150" s="162" t="n">
        <v>8208.15162</v>
      </c>
      <c r="I150" s="170"/>
      <c r="J150" s="170"/>
      <c r="K150" s="164"/>
    </row>
    <row r="151" customFormat="false" ht="17.35" hidden="false" customHeight="false" outlineLevel="0" collapsed="false">
      <c r="A151" s="157"/>
      <c r="B151" s="158" t="s">
        <v>368</v>
      </c>
      <c r="C151" s="159"/>
      <c r="D151" s="160" t="n">
        <v>29998.64838</v>
      </c>
      <c r="E151" s="161" t="n">
        <v>-24</v>
      </c>
      <c r="F151" s="162" t="n">
        <v>29974.64838</v>
      </c>
      <c r="I151" s="170"/>
      <c r="J151" s="170"/>
      <c r="K151" s="164"/>
    </row>
    <row r="152" customFormat="false" ht="17.35" hidden="false" customHeight="false" outlineLevel="0" collapsed="false">
      <c r="A152" s="157"/>
      <c r="B152" s="158" t="s">
        <v>369</v>
      </c>
      <c r="C152" s="159"/>
      <c r="D152" s="160" t="n">
        <v>763.9</v>
      </c>
      <c r="E152" s="160" t="n">
        <v>-0.1</v>
      </c>
      <c r="F152" s="162" t="n">
        <v>763.8</v>
      </c>
      <c r="I152" s="171"/>
      <c r="J152" s="171"/>
      <c r="K152" s="172"/>
    </row>
    <row r="153" customFormat="false" ht="17.35" hidden="false" customHeight="false" outlineLevel="0" collapsed="false">
      <c r="A153" s="157"/>
      <c r="B153" s="158" t="s">
        <v>370</v>
      </c>
      <c r="C153" s="159"/>
      <c r="D153" s="160" t="n">
        <v>0</v>
      </c>
      <c r="E153" s="160" t="n">
        <v>0.1</v>
      </c>
      <c r="F153" s="162" t="n">
        <v>0.1</v>
      </c>
      <c r="I153" s="171"/>
      <c r="J153" s="171"/>
      <c r="K153" s="172"/>
    </row>
    <row r="154" customFormat="false" ht="17.35" hidden="false" customHeight="false" outlineLevel="0" collapsed="false">
      <c r="A154" s="157" t="s">
        <v>73</v>
      </c>
      <c r="B154" s="158" t="s">
        <v>371</v>
      </c>
      <c r="C154" s="159"/>
      <c r="D154" s="160" t="n">
        <v>21562.4</v>
      </c>
      <c r="E154" s="160" t="n">
        <v>-5.00146</v>
      </c>
      <c r="F154" s="162" t="n">
        <v>21557.39854</v>
      </c>
      <c r="I154" s="171"/>
      <c r="J154" s="171"/>
      <c r="K154" s="172"/>
    </row>
    <row r="155" customFormat="false" ht="17.35" hidden="false" customHeight="false" outlineLevel="0" collapsed="false">
      <c r="A155" s="157"/>
      <c r="B155" s="158" t="s">
        <v>372</v>
      </c>
      <c r="C155" s="159"/>
      <c r="D155" s="160" t="n">
        <v>0</v>
      </c>
      <c r="E155" s="160" t="n">
        <v>2.50146</v>
      </c>
      <c r="F155" s="162" t="n">
        <v>2.50146</v>
      </c>
      <c r="I155" s="171"/>
      <c r="J155" s="171"/>
      <c r="K155" s="172"/>
    </row>
    <row r="156" customFormat="false" ht="17.35" hidden="false" customHeight="false" outlineLevel="0" collapsed="false">
      <c r="A156" s="157"/>
      <c r="B156" s="158" t="s">
        <v>373</v>
      </c>
      <c r="C156" s="159"/>
      <c r="D156" s="160" t="n">
        <v>275.6</v>
      </c>
      <c r="E156" s="160" t="n">
        <v>2.5</v>
      </c>
      <c r="F156" s="162" t="n">
        <v>278.1</v>
      </c>
      <c r="I156" s="171"/>
      <c r="J156" s="171"/>
      <c r="K156" s="172"/>
    </row>
    <row r="157" customFormat="false" ht="17.35" hidden="false" customHeight="false" outlineLevel="0" collapsed="false">
      <c r="A157" s="157"/>
      <c r="B157" s="158" t="s">
        <v>374</v>
      </c>
      <c r="C157" s="159"/>
      <c r="D157" s="160" t="n">
        <v>12.2</v>
      </c>
      <c r="E157" s="160" t="n">
        <v>-12.2</v>
      </c>
      <c r="F157" s="162" t="n">
        <v>0</v>
      </c>
      <c r="I157" s="171"/>
      <c r="J157" s="171"/>
      <c r="K157" s="172"/>
    </row>
    <row r="158" customFormat="false" ht="17.35" hidden="false" customHeight="false" outlineLevel="0" collapsed="false">
      <c r="A158" s="157" t="s">
        <v>122</v>
      </c>
      <c r="B158" s="158" t="s">
        <v>375</v>
      </c>
      <c r="C158" s="159"/>
      <c r="D158" s="160" t="n">
        <v>11920</v>
      </c>
      <c r="E158" s="160" t="n">
        <v>-300</v>
      </c>
      <c r="F158" s="162" t="n">
        <v>11620</v>
      </c>
      <c r="I158" s="171"/>
      <c r="J158" s="171"/>
      <c r="K158" s="172"/>
    </row>
    <row r="159" customFormat="false" ht="17.35" hidden="false" customHeight="false" outlineLevel="0" collapsed="false">
      <c r="A159" s="157"/>
      <c r="B159" s="158" t="s">
        <v>376</v>
      </c>
      <c r="C159" s="159"/>
      <c r="D159" s="160" t="n">
        <v>21078.3</v>
      </c>
      <c r="E159" s="160" t="n">
        <v>-6810.2</v>
      </c>
      <c r="F159" s="162" t="n">
        <v>14268.1</v>
      </c>
      <c r="I159" s="170"/>
      <c r="J159" s="170"/>
      <c r="K159" s="164"/>
    </row>
    <row r="160" customFormat="false" ht="17.35" hidden="false" customHeight="false" outlineLevel="0" collapsed="false">
      <c r="A160" s="157"/>
      <c r="B160" s="158" t="s">
        <v>377</v>
      </c>
      <c r="C160" s="159"/>
      <c r="D160" s="160" t="n">
        <v>0</v>
      </c>
      <c r="E160" s="160" t="n">
        <v>1580.2</v>
      </c>
      <c r="F160" s="162" t="n">
        <v>1580.2</v>
      </c>
      <c r="I160" s="170"/>
      <c r="J160" s="170"/>
      <c r="K160" s="164"/>
    </row>
    <row r="161" customFormat="false" ht="17.35" hidden="false" customHeight="false" outlineLevel="0" collapsed="false">
      <c r="A161" s="157"/>
      <c r="B161" s="196" t="s">
        <v>378</v>
      </c>
      <c r="C161" s="159"/>
      <c r="D161" s="160" t="n">
        <v>466.5</v>
      </c>
      <c r="E161" s="160" t="n">
        <v>-466.5</v>
      </c>
      <c r="F161" s="162" t="n">
        <v>0</v>
      </c>
      <c r="I161" s="170"/>
      <c r="J161" s="170"/>
      <c r="K161" s="164"/>
    </row>
    <row r="162" customFormat="false" ht="17.35" hidden="false" customHeight="false" outlineLevel="0" collapsed="false">
      <c r="A162" s="157"/>
      <c r="B162" s="196" t="s">
        <v>379</v>
      </c>
      <c r="C162" s="159"/>
      <c r="D162" s="160" t="n">
        <v>3068.6</v>
      </c>
      <c r="E162" s="160" t="n">
        <v>266.5</v>
      </c>
      <c r="F162" s="162" t="n">
        <v>3335.1</v>
      </c>
      <c r="I162" s="170"/>
      <c r="J162" s="170"/>
      <c r="K162" s="164"/>
    </row>
    <row r="163" customFormat="false" ht="17.35" hidden="false" customHeight="false" outlineLevel="0" collapsed="false">
      <c r="A163" s="157"/>
      <c r="B163" s="196" t="s">
        <v>380</v>
      </c>
      <c r="C163" s="159"/>
      <c r="D163" s="160" t="n">
        <v>500</v>
      </c>
      <c r="E163" s="160" t="n">
        <v>300</v>
      </c>
      <c r="F163" s="162" t="n">
        <v>800</v>
      </c>
      <c r="I163" s="170"/>
      <c r="J163" s="170"/>
      <c r="K163" s="164"/>
    </row>
    <row r="164" customFormat="false" ht="17.35" hidden="false" customHeight="false" outlineLevel="0" collapsed="false">
      <c r="A164" s="157"/>
      <c r="B164" s="158" t="s">
        <v>381</v>
      </c>
      <c r="C164" s="159"/>
      <c r="D164" s="176" t="n">
        <v>1210.4</v>
      </c>
      <c r="E164" s="197" t="n">
        <v>252</v>
      </c>
      <c r="F164" s="162" t="n">
        <v>1462.4</v>
      </c>
      <c r="I164" s="170"/>
      <c r="J164" s="170"/>
      <c r="K164" s="164"/>
    </row>
    <row r="165" customFormat="false" ht="17.35" hidden="false" customHeight="false" outlineLevel="0" collapsed="false">
      <c r="A165" s="157"/>
      <c r="B165" s="158" t="s">
        <v>382</v>
      </c>
      <c r="C165" s="159"/>
      <c r="D165" s="176" t="n">
        <v>440.7</v>
      </c>
      <c r="E165" s="160" t="n">
        <v>-52</v>
      </c>
      <c r="F165" s="162" t="n">
        <v>388.7</v>
      </c>
      <c r="I165" s="170"/>
      <c r="J165" s="170"/>
      <c r="K165" s="164"/>
    </row>
    <row r="166" customFormat="false" ht="17.35" hidden="false" customHeight="false" outlineLevel="0" collapsed="false">
      <c r="A166" s="157"/>
      <c r="B166" s="198" t="s">
        <v>383</v>
      </c>
      <c r="C166" s="198"/>
      <c r="D166" s="198"/>
      <c r="E166" s="198"/>
      <c r="F166" s="198"/>
      <c r="G166" s="199"/>
      <c r="H166" s="200"/>
      <c r="I166" s="201"/>
      <c r="J166" s="201"/>
      <c r="K166" s="202"/>
    </row>
    <row r="167" customFormat="false" ht="17.35" hidden="false" customHeight="false" outlineLevel="0" collapsed="false">
      <c r="A167" s="157" t="s">
        <v>197</v>
      </c>
      <c r="B167" s="158" t="s">
        <v>340</v>
      </c>
      <c r="C167" s="159"/>
      <c r="D167" s="176" t="n">
        <v>18385.7</v>
      </c>
      <c r="E167" s="197" t="n">
        <v>-507.4</v>
      </c>
      <c r="F167" s="162" t="n">
        <v>17878.3</v>
      </c>
      <c r="G167" s="199"/>
      <c r="H167" s="200"/>
      <c r="I167" s="203"/>
      <c r="J167" s="203"/>
      <c r="K167" s="204"/>
    </row>
    <row r="168" customFormat="false" ht="17.35" hidden="false" customHeight="false" outlineLevel="0" collapsed="false">
      <c r="A168" s="157" t="s">
        <v>66</v>
      </c>
      <c r="B168" s="158" t="s">
        <v>282</v>
      </c>
      <c r="C168" s="159"/>
      <c r="D168" s="176" t="n">
        <v>57486.8</v>
      </c>
      <c r="E168" s="197" t="n">
        <v>507.4</v>
      </c>
      <c r="F168" s="162" t="n">
        <v>57994.2</v>
      </c>
      <c r="G168" s="199"/>
      <c r="H168" s="200"/>
      <c r="I168" s="203"/>
      <c r="J168" s="203"/>
      <c r="K168" s="204"/>
    </row>
    <row r="169" customFormat="false" ht="17.35" hidden="false" customHeight="false" outlineLevel="0" collapsed="false">
      <c r="A169" s="157"/>
      <c r="B169" s="165" t="s">
        <v>336</v>
      </c>
      <c r="C169" s="159"/>
      <c r="D169" s="176" t="n">
        <v>2145</v>
      </c>
      <c r="E169" s="197" t="n">
        <v>-2145</v>
      </c>
      <c r="F169" s="162" t="n">
        <v>0</v>
      </c>
      <c r="G169" s="199"/>
      <c r="H169" s="200"/>
      <c r="I169" s="203"/>
      <c r="J169" s="203"/>
      <c r="K169" s="204"/>
    </row>
    <row r="170" customFormat="false" ht="17.35" hidden="false" customHeight="false" outlineLevel="0" collapsed="false">
      <c r="A170" s="157"/>
      <c r="B170" s="158" t="s">
        <v>331</v>
      </c>
      <c r="C170" s="159"/>
      <c r="D170" s="176" t="n">
        <v>652</v>
      </c>
      <c r="E170" s="197" t="n">
        <v>-652</v>
      </c>
      <c r="F170" s="162" t="n">
        <v>0</v>
      </c>
      <c r="G170" s="199"/>
      <c r="H170" s="200"/>
      <c r="I170" s="203"/>
      <c r="J170" s="203"/>
      <c r="K170" s="204"/>
    </row>
    <row r="171" customFormat="false" ht="17.35" hidden="false" customHeight="false" outlineLevel="0" collapsed="false">
      <c r="A171" s="157"/>
      <c r="B171" s="158" t="s">
        <v>332</v>
      </c>
      <c r="C171" s="159"/>
      <c r="D171" s="176" t="n">
        <v>0</v>
      </c>
      <c r="E171" s="197" t="n">
        <v>2797</v>
      </c>
      <c r="F171" s="162" t="n">
        <v>2797</v>
      </c>
      <c r="G171" s="199"/>
      <c r="H171" s="200"/>
      <c r="I171" s="203"/>
      <c r="J171" s="203"/>
      <c r="K171" s="204"/>
    </row>
    <row r="172" customFormat="false" ht="17.35" hidden="false" customHeight="false" outlineLevel="0" collapsed="false">
      <c r="A172" s="157"/>
      <c r="B172" s="198" t="s">
        <v>384</v>
      </c>
      <c r="C172" s="198"/>
      <c r="D172" s="198"/>
      <c r="E172" s="198"/>
      <c r="F172" s="198" t="n">
        <v>0</v>
      </c>
      <c r="G172" s="199"/>
      <c r="H172" s="200"/>
      <c r="I172" s="201"/>
      <c r="J172" s="201"/>
      <c r="K172" s="202"/>
    </row>
    <row r="173" customFormat="false" ht="17.35" hidden="false" customHeight="false" outlineLevel="0" collapsed="false">
      <c r="A173" s="157" t="s">
        <v>197</v>
      </c>
      <c r="B173" s="158" t="s">
        <v>340</v>
      </c>
      <c r="C173" s="159"/>
      <c r="D173" s="176" t="n">
        <v>17802.3</v>
      </c>
      <c r="E173" s="197" t="n">
        <v>-491.3</v>
      </c>
      <c r="F173" s="162" t="n">
        <v>17311</v>
      </c>
      <c r="G173" s="199"/>
      <c r="H173" s="200"/>
      <c r="I173" s="203"/>
      <c r="J173" s="203"/>
      <c r="K173" s="204"/>
    </row>
    <row r="174" customFormat="false" ht="17.35" hidden="false" customHeight="false" outlineLevel="0" collapsed="false">
      <c r="A174" s="157" t="s">
        <v>66</v>
      </c>
      <c r="B174" s="158" t="s">
        <v>282</v>
      </c>
      <c r="C174" s="159"/>
      <c r="D174" s="176" t="n">
        <v>55631.8</v>
      </c>
      <c r="E174" s="197" t="n">
        <v>491.3</v>
      </c>
      <c r="F174" s="162" t="n">
        <v>56123.1</v>
      </c>
      <c r="G174" s="199"/>
      <c r="H174" s="200"/>
      <c r="I174" s="203"/>
      <c r="J174" s="203"/>
      <c r="K174" s="204"/>
    </row>
    <row r="175" customFormat="false" ht="17.35" hidden="false" customHeight="false" outlineLevel="0" collapsed="false">
      <c r="A175" s="157"/>
      <c r="B175" s="165" t="s">
        <v>336</v>
      </c>
      <c r="C175" s="159"/>
      <c r="D175" s="176" t="n">
        <v>2145</v>
      </c>
      <c r="E175" s="197" t="n">
        <v>-2145</v>
      </c>
      <c r="F175" s="162" t="n">
        <v>0</v>
      </c>
      <c r="G175" s="199"/>
      <c r="H175" s="200"/>
      <c r="I175" s="203"/>
      <c r="J175" s="203"/>
      <c r="K175" s="204"/>
    </row>
    <row r="176" customFormat="false" ht="17.35" hidden="false" customHeight="false" outlineLevel="0" collapsed="false">
      <c r="A176" s="157"/>
      <c r="B176" s="158" t="s">
        <v>331</v>
      </c>
      <c r="C176" s="159"/>
      <c r="D176" s="176" t="n">
        <v>652</v>
      </c>
      <c r="E176" s="197" t="n">
        <v>-652</v>
      </c>
      <c r="F176" s="162" t="n">
        <v>0</v>
      </c>
      <c r="G176" s="199"/>
      <c r="H176" s="200"/>
      <c r="I176" s="203"/>
      <c r="J176" s="203"/>
      <c r="K176" s="204"/>
    </row>
    <row r="177" customFormat="false" ht="17.35" hidden="false" customHeight="false" outlineLevel="0" collapsed="false">
      <c r="A177" s="157"/>
      <c r="B177" s="158" t="s">
        <v>332</v>
      </c>
      <c r="C177" s="159"/>
      <c r="D177" s="176" t="n">
        <v>0</v>
      </c>
      <c r="E177" s="197" t="n">
        <v>2797</v>
      </c>
      <c r="F177" s="162" t="n">
        <v>2797</v>
      </c>
      <c r="G177" s="199"/>
      <c r="H177" s="200"/>
      <c r="I177" s="203"/>
      <c r="J177" s="203"/>
      <c r="K177" s="204"/>
    </row>
    <row r="178" s="150" customFormat="true" ht="17.25" hidden="false" customHeight="true" outlineLevel="0" collapsed="false">
      <c r="A178" s="177" t="s">
        <v>43</v>
      </c>
      <c r="B178" s="178"/>
      <c r="C178" s="178"/>
      <c r="D178" s="179"/>
      <c r="E178" s="205" t="n">
        <v>217.007</v>
      </c>
      <c r="F178" s="205"/>
      <c r="G178" s="105"/>
      <c r="H178" s="206"/>
      <c r="I178" s="206"/>
      <c r="J178" s="188"/>
      <c r="K178" s="104"/>
    </row>
    <row r="179" s="150" customFormat="true" ht="17.25" hidden="false" customHeight="true" outlineLevel="0" collapsed="false">
      <c r="A179" s="207"/>
      <c r="B179" s="207"/>
      <c r="C179" s="207"/>
      <c r="D179" s="208"/>
      <c r="E179" s="209"/>
      <c r="F179" s="210"/>
      <c r="G179" s="105"/>
      <c r="H179" s="211"/>
      <c r="I179" s="188"/>
      <c r="J179" s="188"/>
      <c r="K179" s="104"/>
    </row>
    <row r="180" customFormat="false" ht="17.35" hidden="false" customHeight="true" outlineLevel="0" collapsed="false">
      <c r="A180" s="212" t="s">
        <v>385</v>
      </c>
      <c r="B180" s="212"/>
      <c r="C180" s="212"/>
      <c r="D180" s="212"/>
      <c r="E180" s="212"/>
      <c r="F180" s="212"/>
      <c r="H180" s="213"/>
    </row>
    <row r="181" customFormat="false" ht="18.75" hidden="false" customHeight="true" outlineLevel="0" collapsed="false">
      <c r="A181" s="214"/>
      <c r="B181" s="214"/>
      <c r="C181" s="215"/>
      <c r="D181" s="215"/>
      <c r="E181" s="215"/>
      <c r="F181" s="216" t="s">
        <v>386</v>
      </c>
      <c r="G181" s="217"/>
    </row>
    <row r="182" customFormat="false" ht="27.95" hidden="false" customHeight="true" outlineLevel="0" collapsed="false">
      <c r="A182" s="218" t="s">
        <v>212</v>
      </c>
      <c r="B182" s="218"/>
      <c r="C182" s="218" t="s">
        <v>213</v>
      </c>
      <c r="D182" s="218"/>
      <c r="E182" s="218"/>
      <c r="F182" s="218"/>
      <c r="H182" s="213"/>
    </row>
    <row r="183" customFormat="false" ht="20.25" hidden="false" customHeight="true" outlineLevel="0" collapsed="false">
      <c r="A183" s="219" t="s">
        <v>218</v>
      </c>
      <c r="B183" s="220" t="n">
        <v>396080.679</v>
      </c>
      <c r="C183" s="221" t="s">
        <v>66</v>
      </c>
      <c r="D183" s="221"/>
      <c r="E183" s="221"/>
      <c r="F183" s="222" t="n">
        <v>161002.04519</v>
      </c>
      <c r="G183" s="217"/>
    </row>
    <row r="184" customFormat="false" ht="20.25" hidden="false" customHeight="true" outlineLevel="0" collapsed="false">
      <c r="A184" s="219"/>
      <c r="B184" s="220"/>
      <c r="C184" s="221" t="s">
        <v>387</v>
      </c>
      <c r="D184" s="221"/>
      <c r="E184" s="221"/>
      <c r="F184" s="222" t="n">
        <v>144.6</v>
      </c>
      <c r="G184" s="217"/>
    </row>
    <row r="185" customFormat="false" ht="20.25" hidden="false" customHeight="true" outlineLevel="0" collapsed="false">
      <c r="A185" s="219"/>
      <c r="B185" s="220"/>
      <c r="C185" s="221" t="s">
        <v>69</v>
      </c>
      <c r="D185" s="221"/>
      <c r="E185" s="221"/>
      <c r="F185" s="222" t="n">
        <v>46392.176</v>
      </c>
      <c r="G185" s="217"/>
    </row>
    <row r="186" customFormat="false" ht="20.25" hidden="false" customHeight="true" outlineLevel="0" collapsed="false">
      <c r="A186" s="219"/>
      <c r="B186" s="220"/>
      <c r="C186" s="221" t="s">
        <v>118</v>
      </c>
      <c r="D186" s="221"/>
      <c r="E186" s="221"/>
      <c r="F186" s="222" t="n">
        <v>3073.3</v>
      </c>
      <c r="G186" s="217"/>
    </row>
    <row r="187" customFormat="false" ht="21" hidden="false" customHeight="true" outlineLevel="0" collapsed="false">
      <c r="A187" s="219" t="s">
        <v>214</v>
      </c>
      <c r="B187" s="220" t="n">
        <v>0</v>
      </c>
      <c r="C187" s="221" t="s">
        <v>116</v>
      </c>
      <c r="D187" s="221"/>
      <c r="E187" s="221"/>
      <c r="F187" s="222" t="n">
        <v>173762.27988</v>
      </c>
      <c r="G187" s="223"/>
    </row>
    <row r="188" customFormat="false" ht="17.35" hidden="false" customHeight="true" outlineLevel="0" collapsed="false">
      <c r="A188" s="224" t="s">
        <v>216</v>
      </c>
      <c r="B188" s="225" t="n">
        <v>50</v>
      </c>
      <c r="C188" s="221" t="s">
        <v>122</v>
      </c>
      <c r="D188" s="221"/>
      <c r="E188" s="221"/>
      <c r="F188" s="222" t="n">
        <v>9114.3</v>
      </c>
      <c r="G188" s="226"/>
      <c r="I188" s="227"/>
      <c r="J188" s="227"/>
      <c r="K188" s="227"/>
    </row>
    <row r="189" customFormat="false" ht="24.65" hidden="false" customHeight="true" outlineLevel="0" collapsed="false">
      <c r="A189" s="228" t="s">
        <v>217</v>
      </c>
      <c r="B189" s="229" t="n">
        <v>440.076</v>
      </c>
      <c r="C189" s="230" t="s">
        <v>73</v>
      </c>
      <c r="D189" s="230"/>
      <c r="E189" s="230"/>
      <c r="F189" s="231" t="n">
        <v>3082.06522</v>
      </c>
    </row>
    <row r="190" customFormat="false" ht="20.25" hidden="false" customHeight="true" outlineLevel="0" collapsed="false">
      <c r="A190" s="232" t="s">
        <v>235</v>
      </c>
      <c r="B190" s="233" t="n">
        <v>217</v>
      </c>
      <c r="C190" s="234" t="s">
        <v>66</v>
      </c>
      <c r="D190" s="234"/>
      <c r="E190" s="234"/>
      <c r="F190" s="222" t="n">
        <v>5838.15676</v>
      </c>
      <c r="G190" s="235"/>
    </row>
    <row r="191" customFormat="false" ht="17.35" hidden="false" customHeight="true" outlineLevel="0" collapsed="false">
      <c r="A191" s="232"/>
      <c r="B191" s="233"/>
      <c r="C191" s="234" t="s">
        <v>387</v>
      </c>
      <c r="D191" s="234"/>
      <c r="E191" s="234"/>
      <c r="F191" s="222" t="n">
        <v>-236.04976</v>
      </c>
      <c r="G191" s="235"/>
    </row>
    <row r="192" customFormat="false" ht="17.35" hidden="false" customHeight="true" outlineLevel="0" collapsed="false">
      <c r="A192" s="232"/>
      <c r="B192" s="233"/>
      <c r="C192" s="236" t="s">
        <v>116</v>
      </c>
      <c r="D192" s="236"/>
      <c r="E192" s="236"/>
      <c r="F192" s="222" t="n">
        <v>-5.1</v>
      </c>
      <c r="G192" s="235"/>
    </row>
    <row r="193" customFormat="false" ht="17.35" hidden="false" customHeight="true" outlineLevel="0" collapsed="false">
      <c r="A193" s="232"/>
      <c r="B193" s="233"/>
      <c r="C193" s="234" t="s">
        <v>69</v>
      </c>
      <c r="D193" s="234"/>
      <c r="E193" s="234"/>
      <c r="F193" s="222" t="n">
        <v>-137.8</v>
      </c>
    </row>
    <row r="194" customFormat="false" ht="26.6" hidden="false" customHeight="true" outlineLevel="0" collapsed="false">
      <c r="A194" s="232"/>
      <c r="B194" s="225"/>
      <c r="C194" s="234" t="s">
        <v>73</v>
      </c>
      <c r="D194" s="234"/>
      <c r="E194" s="234"/>
      <c r="F194" s="222" t="n">
        <v>-12.2</v>
      </c>
    </row>
    <row r="195" customFormat="false" ht="26.6" hidden="false" customHeight="true" outlineLevel="0" collapsed="false">
      <c r="A195" s="232"/>
      <c r="B195" s="237"/>
      <c r="C195" s="234" t="s">
        <v>122</v>
      </c>
      <c r="D195" s="234"/>
      <c r="E195" s="234"/>
      <c r="F195" s="222" t="n">
        <v>-5230</v>
      </c>
    </row>
    <row r="196" customFormat="false" ht="18.65" hidden="false" customHeight="true" outlineLevel="0" collapsed="false">
      <c r="A196" s="238" t="s">
        <v>240</v>
      </c>
      <c r="B196" s="239" t="n">
        <v>396787.755</v>
      </c>
      <c r="C196" s="240" t="s">
        <v>240</v>
      </c>
      <c r="D196" s="240"/>
      <c r="E196" s="240"/>
      <c r="F196" s="241" t="n">
        <v>396787.77329</v>
      </c>
      <c r="G196" s="242"/>
    </row>
    <row r="197" customFormat="false" ht="18.65" hidden="false" customHeight="true" outlineLevel="0" collapsed="false">
      <c r="A197" s="243"/>
      <c r="B197" s="244"/>
      <c r="C197" s="243"/>
      <c r="D197" s="243"/>
      <c r="E197" s="243"/>
      <c r="F197" s="245"/>
    </row>
    <row r="198" customFormat="false" ht="35.25" hidden="false" customHeight="true" outlineLevel="0" collapsed="false">
      <c r="A198" s="148" t="s">
        <v>388</v>
      </c>
      <c r="B198" s="148"/>
      <c r="C198" s="148"/>
      <c r="D198" s="148"/>
      <c r="E198" s="188"/>
      <c r="F198" s="246" t="s">
        <v>389</v>
      </c>
    </row>
    <row r="199" customFormat="false" ht="18" hidden="false" customHeight="true" outlineLevel="0" collapsed="false">
      <c r="B199" s="213"/>
      <c r="C199" s="247"/>
      <c r="E199" s="104" t="s">
        <v>390</v>
      </c>
    </row>
    <row r="200" customFormat="false" ht="53.25" hidden="false" customHeight="true" outlineLevel="0" collapsed="false">
      <c r="G200" s="242"/>
    </row>
    <row r="201" customFormat="false" ht="45" hidden="false" customHeight="true" outlineLevel="0" collapsed="false"/>
    <row r="202" customFormat="false" ht="66" hidden="false" customHeight="true" outlineLevel="0" collapsed="false"/>
    <row r="203" customFormat="false" ht="63" hidden="false" customHeight="true" outlineLevel="0" collapsed="false"/>
    <row r="204" customFormat="false" ht="20.25" hidden="false" customHeight="true" outlineLevel="0" collapsed="false"/>
    <row r="205" customFormat="false" ht="20.25" hidden="false" customHeight="true" outlineLevel="0" collapsed="false"/>
    <row r="206" customFormat="false" ht="20.25" hidden="false" customHeight="true" outlineLevel="0" collapsed="false"/>
    <row r="207" customFormat="false" ht="19.5" hidden="false" customHeight="true" outlineLevel="0" collapsed="false"/>
    <row r="208" customFormat="false" ht="18.75" hidden="false" customHeight="true" outlineLevel="0" collapsed="false"/>
    <row r="209" customFormat="false" ht="18" hidden="false" customHeight="true" outlineLevel="0" collapsed="false"/>
    <row r="210" customFormat="false" ht="18.75" hidden="false" customHeight="true" outlineLevel="0" collapsed="false"/>
    <row r="211" customFormat="false" ht="14.25" hidden="false" customHeight="true" outlineLevel="0" collapsed="false"/>
    <row r="212" customFormat="false" ht="18.75" hidden="false" customHeight="true" outlineLevel="0" collapsed="false"/>
    <row r="213" customFormat="false" ht="18.75" hidden="false" customHeight="true" outlineLevel="0" collapsed="false"/>
    <row r="214" customFormat="false" ht="15" hidden="false" customHeight="true" outlineLevel="0" collapsed="false"/>
    <row r="215" customFormat="false" ht="27" hidden="false" customHeight="true" outlineLevel="0" collapsed="false"/>
    <row r="216" customFormat="false" ht="30.75" hidden="false" customHeight="true" outlineLevel="0" collapsed="false"/>
    <row r="217" customFormat="false" ht="17.25" hidden="false" customHeight="true" outlineLevel="0" collapsed="false"/>
    <row r="218" customFormat="false" ht="40.5" hidden="false" customHeight="true" outlineLevel="0" collapsed="false"/>
    <row r="219" customFormat="false" ht="18.75" hidden="false" customHeight="true" outlineLevel="0" collapsed="false">
      <c r="G219" s="104"/>
    </row>
    <row r="220" customFormat="false" ht="20.25" hidden="false" customHeight="true" outlineLevel="0" collapsed="false">
      <c r="G220" s="104"/>
    </row>
    <row r="221" customFormat="false" ht="16.5" hidden="false" customHeight="true" outlineLevel="0" collapsed="false">
      <c r="G221" s="104"/>
    </row>
    <row r="222" customFormat="false" ht="19.5" hidden="false" customHeight="true" outlineLevel="0" collapsed="false">
      <c r="G222" s="104"/>
    </row>
    <row r="223" customFormat="false" ht="24" hidden="false" customHeight="true" outlineLevel="0" collapsed="false">
      <c r="G223" s="104"/>
    </row>
  </sheetData>
  <mergeCells count="93">
    <mergeCell ref="A1:F1"/>
    <mergeCell ref="A2:F2"/>
    <mergeCell ref="A3:F3"/>
    <mergeCell ref="A4:F4"/>
    <mergeCell ref="A6:F6"/>
    <mergeCell ref="A8:F8"/>
    <mergeCell ref="A9:F9"/>
    <mergeCell ref="A10:F10"/>
    <mergeCell ref="A11:F11"/>
    <mergeCell ref="A12:F12"/>
    <mergeCell ref="A13:E13"/>
    <mergeCell ref="A15:F15"/>
    <mergeCell ref="A16:B16"/>
    <mergeCell ref="A17:B17"/>
    <mergeCell ref="A18:B18"/>
    <mergeCell ref="A19:B19"/>
    <mergeCell ref="A20:B20"/>
    <mergeCell ref="A21:B21"/>
    <mergeCell ref="A22:B22"/>
    <mergeCell ref="A23:B23"/>
    <mergeCell ref="A24:F24"/>
    <mergeCell ref="A25:F25"/>
    <mergeCell ref="A26:F26"/>
    <mergeCell ref="A27:F27"/>
    <mergeCell ref="A28:E28"/>
    <mergeCell ref="A29:F29"/>
    <mergeCell ref="A31:E31"/>
    <mergeCell ref="A34:E34"/>
    <mergeCell ref="A35:E35"/>
    <mergeCell ref="A38:F38"/>
    <mergeCell ref="A39:F39"/>
    <mergeCell ref="A40:F40"/>
    <mergeCell ref="A41:F41"/>
    <mergeCell ref="A42:F42"/>
    <mergeCell ref="A43:F43"/>
    <mergeCell ref="A44:F44"/>
    <mergeCell ref="A45:F45"/>
    <mergeCell ref="A46:F46"/>
    <mergeCell ref="B48:C48"/>
    <mergeCell ref="A49:A53"/>
    <mergeCell ref="A55:A69"/>
    <mergeCell ref="A70:A71"/>
    <mergeCell ref="A72:A74"/>
    <mergeCell ref="A75:A77"/>
    <mergeCell ref="A78:A80"/>
    <mergeCell ref="B81:C81"/>
    <mergeCell ref="A83:F83"/>
    <mergeCell ref="A84:F84"/>
    <mergeCell ref="A85:F85"/>
    <mergeCell ref="A86:F86"/>
    <mergeCell ref="A87:F87"/>
    <mergeCell ref="A88:F88"/>
    <mergeCell ref="A89:F89"/>
    <mergeCell ref="A90:F90"/>
    <mergeCell ref="A91:F91"/>
    <mergeCell ref="A92:F92"/>
    <mergeCell ref="A93:F93"/>
    <mergeCell ref="A94:F94"/>
    <mergeCell ref="A95:F95"/>
    <mergeCell ref="B97:C97"/>
    <mergeCell ref="A98:A110"/>
    <mergeCell ref="A111:A112"/>
    <mergeCell ref="A113:A114"/>
    <mergeCell ref="A116:A147"/>
    <mergeCell ref="A148:A153"/>
    <mergeCell ref="A154:A157"/>
    <mergeCell ref="A158:A165"/>
    <mergeCell ref="B166:F166"/>
    <mergeCell ref="A168:A171"/>
    <mergeCell ref="B172:F172"/>
    <mergeCell ref="A174:A177"/>
    <mergeCell ref="B178:C178"/>
    <mergeCell ref="A180:F180"/>
    <mergeCell ref="A182:B182"/>
    <mergeCell ref="C182:F182"/>
    <mergeCell ref="A183:A186"/>
    <mergeCell ref="B183:B186"/>
    <mergeCell ref="C183:E183"/>
    <mergeCell ref="C184:E184"/>
    <mergeCell ref="C185:E185"/>
    <mergeCell ref="C186:E186"/>
    <mergeCell ref="C187:E187"/>
    <mergeCell ref="C188:E188"/>
    <mergeCell ref="C189:E189"/>
    <mergeCell ref="A190:A195"/>
    <mergeCell ref="C190:E190"/>
    <mergeCell ref="C191:E191"/>
    <mergeCell ref="C192:E192"/>
    <mergeCell ref="C193:E193"/>
    <mergeCell ref="C194:E194"/>
    <mergeCell ref="C195:E195"/>
    <mergeCell ref="C196:E196"/>
    <mergeCell ref="A198:B198"/>
  </mergeCells>
  <printOptions headings="false" gridLines="false" gridLinesSet="true" horizontalCentered="false" verticalCentered="false"/>
  <pageMargins left="0.347916666666667" right="0.488194444444445" top="0.629861111111111" bottom="0.511805555555556" header="0.590277777777778" footer="0.511811023622047"/>
  <pageSetup paperSize="9" scale="100" fitToWidth="1" fitToHeight="0" pageOrder="downThenOver" orientation="portrait" blackAndWhite="false" draft="false" cellComments="none" horizontalDpi="300" verticalDpi="300" copies="1"/>
  <headerFooter differentFirst="false" differentOddEven="false">
    <oddHeader>&amp;C&amp;P</oddHeader>
    <oddFooter/>
  </headerFooter>
  <rowBreaks count="2" manualBreakCount="2">
    <brk id="45" man="true" max="16383" min="0"/>
    <brk id="86" man="true" max="16383" min="0"/>
  </rowBreaks>
</worksheet>
</file>

<file path=docProps/app.xml><?xml version="1.0" encoding="utf-8"?>
<Properties xmlns="http://schemas.openxmlformats.org/officeDocument/2006/extended-properties" xmlns:vt="http://schemas.openxmlformats.org/officeDocument/2006/docPropsVTypes">
  <Template/>
  <TotalTime>10864</TotalTime>
  <Application>LibreOffice/7.5.6.2$Linux_X86_64 LibreOffice_project/50$Build-2</Application>
  <AppVersion>15.0000</AppVersion>
  <Company>Dnsoft</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2009-01-26T06:44:36Z</dcterms:created>
  <dc:creator>Lena</dc:creator>
  <dc:description/>
  <dc:language>ru-RU</dc:language>
  <cp:lastModifiedBy/>
  <cp:lastPrinted>2024-09-13T11:28:17Z</cp:lastPrinted>
  <dcterms:modified xsi:type="dcterms:W3CDTF">2024-09-13T14:31:30Z</dcterms:modified>
  <cp:revision>896</cp:revision>
  <dc:subject/>
  <dc:title/>
</cp:coreProperties>
</file>

<file path=docProps/custom.xml><?xml version="1.0" encoding="utf-8"?>
<Properties xmlns="http://schemas.openxmlformats.org/officeDocument/2006/custom-properties" xmlns:vt="http://schemas.openxmlformats.org/officeDocument/2006/docPropsVTypes"/>
</file>